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65" windowHeight="11730" firstSheet="11" activeTab="11"/>
  </bookViews>
  <sheets>
    <sheet name="Ice" sheetId="2" state="hidden" r:id="rId1"/>
    <sheet name="Ice_2" sheetId="3" state="veryHidden" r:id="rId2"/>
    <sheet name="Ice_3" sheetId="4" state="veryHidden" r:id="rId3"/>
    <sheet name="Ice_4" sheetId="5" state="veryHidden" r:id="rId4"/>
    <sheet name="Ice_5" sheetId="6" state="veryHidden" r:id="rId5"/>
    <sheet name="Ice_6" sheetId="7" state="veryHidden" r:id="rId6"/>
    <sheet name="Ice_7" sheetId="8" state="veryHidden" r:id="rId7"/>
    <sheet name="Ice_8" sheetId="9" state="veryHidden" r:id="rId8"/>
    <sheet name="Ice_9" sheetId="10" state="veryHidden" r:id="rId9"/>
    <sheet name="Ice_10" sheetId="11" state="veryHidden" r:id="rId10"/>
    <sheet name="Ice_11" sheetId="12" state="veryHidden" r:id="rId11"/>
    <sheet name="Баланс ээ за 15 год февр-дек" sheetId="17" r:id="rId12"/>
    <sheet name="Баланс м за 15 г. с февр.по дек" sheetId="19" r:id="rId13"/>
  </sheets>
  <calcPr calcId="152511"/>
</workbook>
</file>

<file path=xl/calcChain.xml><?xml version="1.0" encoding="utf-8"?>
<calcChain xmlns="http://schemas.openxmlformats.org/spreadsheetml/2006/main">
  <c r="J32" i="19" l="1"/>
  <c r="J33" i="19"/>
  <c r="J35" i="19"/>
  <c r="I35" i="19"/>
  <c r="C35" i="19" s="1"/>
  <c r="I33" i="19"/>
  <c r="I32" i="19"/>
  <c r="I31" i="19"/>
  <c r="I35" i="17" l="1"/>
  <c r="J30" i="19"/>
  <c r="C32" i="19"/>
  <c r="C31" i="19"/>
  <c r="C36" i="19" s="1"/>
  <c r="C32" i="17"/>
  <c r="C31" i="17"/>
  <c r="J30" i="17"/>
  <c r="J31" i="17" s="1"/>
  <c r="J35" i="17" s="1"/>
  <c r="I15" i="17"/>
  <c r="C15" i="17" s="1"/>
  <c r="J23" i="17" l="1"/>
  <c r="C23" i="17" s="1"/>
  <c r="C30" i="17"/>
  <c r="J23" i="19"/>
  <c r="C23" i="19" s="1"/>
  <c r="J31" i="19"/>
  <c r="C30" i="19"/>
  <c r="I15" i="19"/>
  <c r="C33" i="17"/>
  <c r="C34" i="17" s="1"/>
  <c r="I34" i="17"/>
  <c r="I7" i="17"/>
  <c r="I22" i="17"/>
  <c r="C22" i="17" s="1"/>
  <c r="J34" i="17"/>
  <c r="J34" i="19" l="1"/>
  <c r="C15" i="19"/>
  <c r="I22" i="19"/>
  <c r="C22" i="19" s="1"/>
  <c r="I7" i="19"/>
  <c r="C7" i="17"/>
  <c r="I4" i="17"/>
  <c r="C4" i="17" s="1"/>
  <c r="I34" i="19" l="1"/>
  <c r="C33" i="19"/>
  <c r="C34" i="19" s="1"/>
  <c r="I4" i="19"/>
  <c r="C4" i="19" s="1"/>
  <c r="C7" i="19"/>
</calcChain>
</file>

<file path=xl/sharedStrings.xml><?xml version="1.0" encoding="utf-8"?>
<sst xmlns="http://schemas.openxmlformats.org/spreadsheetml/2006/main" count="144" uniqueCount="99">
  <si>
    <t>Наименование показателя</t>
  </si>
  <si>
    <t>Прием электрической энергии в сеть, 
тыс. кВт·ч</t>
  </si>
  <si>
    <t>В том числе:</t>
  </si>
  <si>
    <t>из единой национальной (общероссийской) электрической сети (далее - ЕНЭС), 
тыс. кВт·ч</t>
  </si>
  <si>
    <t>из сетей смежных сетевых организаций,
тыс. кВт·ч</t>
  </si>
  <si>
    <t>из сетей производителей электрической
энергии, тыс. кВт·ч</t>
  </si>
  <si>
    <t>от блок-станций, тыс. кВт·ч</t>
  </si>
  <si>
    <t>Отдача электрической энергии из сетей,
тыс. кВт·ч</t>
  </si>
  <si>
    <t>в ЕНЭС, тыс. кВт·ч</t>
  </si>
  <si>
    <t>в сети смежных сетевых организаций,
тыс. кВт·ч</t>
  </si>
  <si>
    <t>в сети производителей электрической
энергии, тыс. кВт·ч</t>
  </si>
  <si>
    <t>Прием электрической энергии из сети смежного напряжения, тыс. кВт·ч</t>
  </si>
  <si>
    <t>из сетей 500 кВ, тыс. кВт·ч</t>
  </si>
  <si>
    <t>из сетей 330 кВ, тыс. кВт·ч</t>
  </si>
  <si>
    <t>из сетей 220 кВ, тыс. кВт·ч</t>
  </si>
  <si>
    <t>из сетей 110 кВ, тыс. кВт·ч</t>
  </si>
  <si>
    <t>из сетей 27,5 - 60 кВ, тыс. кВт·ч</t>
  </si>
  <si>
    <t>из сетей 1 - 20 кВ, тыс. кВт·ч</t>
  </si>
  <si>
    <t>Отдача электрической энергии в сети
смежного напряжения, тыс. кВт·ч</t>
  </si>
  <si>
    <t>в сеть 330 кВ, тыс. кВт·ч</t>
  </si>
  <si>
    <t>в сеть 220 кВ, тыс. кВт·ч</t>
  </si>
  <si>
    <t>в сеть 110 кВ, тыс. кВт·ч</t>
  </si>
  <si>
    <t>в сеть 27,5 - 60 кВ, тыс. кВт·ч</t>
  </si>
  <si>
    <t>в сеть 1 - 20 кВ, тыс. кВт·ч</t>
  </si>
  <si>
    <t>в сеть 0,4 кВ, тыс. кВт·ч</t>
  </si>
  <si>
    <t>Отпуск электрической энергии в сеть, 
тыс. кВт·ч</t>
  </si>
  <si>
    <t>Объем переданной (потребленной)
электрической энергии, тыс. кВт·ч</t>
  </si>
  <si>
    <t>Фактические (отчетные) потери электрической энергии в сети ТСО, 
тыс. кВт·ч</t>
  </si>
  <si>
    <t>Относительные фактические (отчетные) потери электрической энергии, в процентах от отпуска электрической энергии в сеть ТСО, %</t>
  </si>
  <si>
    <t>Технологические потери электрической энергии, тыс. кВт·ч</t>
  </si>
  <si>
    <t>Технологические потери электрической энергии в процентах от отпуска электрической энергии в сеть, %</t>
  </si>
  <si>
    <t>Всего</t>
  </si>
  <si>
    <t>500 кВ</t>
  </si>
  <si>
    <t>330 кВ</t>
  </si>
  <si>
    <t>220 кВ</t>
  </si>
  <si>
    <t>150-110 кВ</t>
  </si>
  <si>
    <t>27,5-60 кВ</t>
  </si>
  <si>
    <t>1-20 кВ</t>
  </si>
  <si>
    <t>0,4 кВ</t>
  </si>
  <si>
    <t>1.1.</t>
  </si>
  <si>
    <t>1.2.</t>
  </si>
  <si>
    <t>1.3.</t>
  </si>
  <si>
    <t>1.4.</t>
  </si>
  <si>
    <t>2.</t>
  </si>
  <si>
    <t>2.2.</t>
  </si>
  <si>
    <t>2.3.</t>
  </si>
  <si>
    <t>3.1.</t>
  </si>
  <si>
    <t>2.1.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</si>
  <si>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</si>
  <si>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</si>
  <si>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</si>
  <si>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</si>
  <si>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</si>
  <si>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</si>
  <si>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</si>
  <si>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</si>
  <si>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</si>
  <si>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4.5.</t>
  </si>
  <si>
    <t>4.6.</t>
  </si>
  <si>
    <t>5.</t>
  </si>
  <si>
    <t>6.</t>
  </si>
  <si>
    <t>7.</t>
  </si>
  <si>
    <t>7.1.</t>
  </si>
  <si>
    <t>8.</t>
  </si>
  <si>
    <t>8.1.</t>
  </si>
  <si>
    <t>Поступление мощности в сеть всего, 
тыс. кВт</t>
  </si>
  <si>
    <t>из сетей смежных сетевых организаций,
тыс. кВт</t>
  </si>
  <si>
    <t>из сетей производителей электрической
энергии, тыс. кВт</t>
  </si>
  <si>
    <t>из единой национальной (общероссийской) электрической сети (далее - ЕНЭС), 
тыс. кВт</t>
  </si>
  <si>
    <t>от блок-станций, тыс. кВт</t>
  </si>
  <si>
    <t>в ЕНЭС, тыс. кВт</t>
  </si>
  <si>
    <t>в сети смежных сетевых организаций,
тыс. кВт</t>
  </si>
  <si>
    <t>в сети производителей электрической
энергии, тыс. кВт</t>
  </si>
  <si>
    <t>Прием электрической энергии из сети смежного напряжения, тыс. кВт</t>
  </si>
  <si>
    <t>из сетей 500 кВ, тыс. кВт</t>
  </si>
  <si>
    <t>из сетей 330 кВ, тыс. кВт</t>
  </si>
  <si>
    <t>из сетей 220 кВ, тыс. кВт</t>
  </si>
  <si>
    <t>из сетей 110 кВ, тыс. кВт</t>
  </si>
  <si>
    <t>из сетей 27,5 - 60 кВ, тыс. кВт</t>
  </si>
  <si>
    <t>Отдача электрической энергии в сети
смежного напряжения, тыс. кВт</t>
  </si>
  <si>
    <t>в сеть 330 кВ, тыс. кВт</t>
  </si>
  <si>
    <t>в сеть 110 кВ, тыс. кВт</t>
  </si>
  <si>
    <t>в сеть 27,5 - 60 кВ, тыс. кВт</t>
  </si>
  <si>
    <t>в сеть 1 - 20 кВ, тыс. кВч</t>
  </si>
  <si>
    <t>в сеть 0,4 кВ, тыс. кВт</t>
  </si>
  <si>
    <t>Отпуск электрической энергии в сеть, 
тыс. кВт</t>
  </si>
  <si>
    <t>Объем переданной (потребленной)
электрической энергии, тыс. кВт</t>
  </si>
  <si>
    <t>Относительные фактические (отчетные) потери электрической мощности, в процентах от отпуска  в сеть ТСО, %</t>
  </si>
  <si>
    <t>Фактические (отчетные) потери электрической мощности в сети ТСО, 
тыс. кВт</t>
  </si>
  <si>
    <t>Технологические потери электрической мощности, тыс. кВт</t>
  </si>
  <si>
    <t>Технологические потери электрической мощности в  процентах от отпуска в сеть, %</t>
  </si>
  <si>
    <t>Баланс подготовил: Косолюкина О.Н. Тел.2621320</t>
  </si>
  <si>
    <t>Тм год.= 5030 час</t>
  </si>
  <si>
    <t>Структура баланса мощности ООО "Коммунальная сетевая компвания" за период                                         с февраля по декабрь  2015 г.</t>
  </si>
  <si>
    <t xml:space="preserve"> тел. 2621320</t>
  </si>
  <si>
    <t>Тм 11 мес.= 4611 час</t>
  </si>
  <si>
    <t>Структура баланса ООО "Коммунальная сетевая компвания" за  период с февраля по декабрь  2015 г.</t>
  </si>
  <si>
    <t>Баланс подготовил:  Косолюкина О.Н. тел.2621320</t>
  </si>
  <si>
    <t xml:space="preserve">Расчет нормативной величины потерь выполнен в соответствии с " Нормативами потерь электрической энергии при ее передаче по электрическим сетям территориальных сетевых организаций",                                                                                                утвержденных Приказом Минэнерго России от 30.09.2014 г. №674. Нормативная величина потерь учтена в тарифе, утвержденном на 2015 год на 11 месяцев с февраля по декабрь. Решение РСТ НО №5/2 от 30.01.15г.(без установления долгосрочных параметров регулирования)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</si>
</sst>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distributed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2" fontId="2" fillId="0" borderId="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Fill="1" applyBorder="1"/>
    <xf numFmtId="0" fontId="0" fillId="0" borderId="8" xfId="0" applyBorder="1"/>
    <xf numFmtId="0" fontId="2" fillId="0" borderId="12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distributed" wrapText="1"/>
    </xf>
    <xf numFmtId="2" fontId="2" fillId="0" borderId="1" xfId="0" applyNumberFormat="1" applyFont="1" applyFill="1" applyBorder="1"/>
    <xf numFmtId="0" fontId="0" fillId="0" borderId="0" xfId="0" applyFill="1" applyBorder="1"/>
    <xf numFmtId="2" fontId="0" fillId="0" borderId="1" xfId="0" applyNumberFormat="1" applyFill="1" applyBorder="1"/>
    <xf numFmtId="2" fontId="2" fillId="0" borderId="13" xfId="0" applyNumberFormat="1" applyFont="1" applyFill="1" applyBorder="1"/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left" vertical="distributed" wrapText="1"/>
    </xf>
    <xf numFmtId="2" fontId="2" fillId="0" borderId="14" xfId="0" applyNumberFormat="1" applyFont="1" applyBorder="1"/>
    <xf numFmtId="2" fontId="2" fillId="0" borderId="14" xfId="0" applyNumberFormat="1" applyFont="1" applyFill="1" applyBorder="1"/>
    <xf numFmtId="2" fontId="2" fillId="0" borderId="15" xfId="0" applyNumberFormat="1" applyFont="1" applyFill="1" applyBorder="1"/>
    <xf numFmtId="0" fontId="0" fillId="0" borderId="1" xfId="0" applyFill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0" borderId="0" xfId="0" applyFont="1" applyFill="1" applyBorder="1" applyAlignment="1">
      <alignment horizontal="left" vertical="distributed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34" zoomScaleNormal="100" zoomScaleSheetLayoutView="100" workbookViewId="0">
      <selection activeCell="A37" sqref="A37:J37"/>
    </sheetView>
  </sheetViews>
  <sheetFormatPr defaultRowHeight="15" x14ac:dyDescent="0.25"/>
  <cols>
    <col min="2" max="2" width="27.140625" customWidth="1"/>
  </cols>
  <sheetData>
    <row r="1" spans="1:10" ht="19.5" customHeight="1" x14ac:dyDescent="0.25">
      <c r="A1" s="32" t="s">
        <v>96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x14ac:dyDescent="0.25">
      <c r="A2" s="6"/>
      <c r="B2" s="1" t="s">
        <v>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  <c r="J2" s="7" t="s">
        <v>38</v>
      </c>
    </row>
    <row r="3" spans="1:10" x14ac:dyDescent="0.25">
      <c r="A3" s="8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15">
        <v>10</v>
      </c>
    </row>
    <row r="4" spans="1:10" ht="45.75" customHeight="1" x14ac:dyDescent="0.25">
      <c r="A4" s="8">
        <v>1</v>
      </c>
      <c r="B4" s="4" t="s">
        <v>1</v>
      </c>
      <c r="C4" s="13">
        <f>I4</f>
        <v>20681.348999999998</v>
      </c>
      <c r="D4" s="13"/>
      <c r="E4" s="13"/>
      <c r="F4" s="13"/>
      <c r="G4" s="13"/>
      <c r="H4" s="13"/>
      <c r="I4" s="22">
        <f>I7</f>
        <v>20681.348999999998</v>
      </c>
      <c r="J4" s="16"/>
    </row>
    <row r="5" spans="1:10" x14ac:dyDescent="0.25">
      <c r="A5" s="8"/>
      <c r="B5" s="2" t="s">
        <v>2</v>
      </c>
      <c r="C5" s="13"/>
      <c r="D5" s="13"/>
      <c r="E5" s="13"/>
      <c r="F5" s="13"/>
      <c r="G5" s="13"/>
      <c r="H5" s="13"/>
      <c r="I5" s="22"/>
      <c r="J5" s="16"/>
    </row>
    <row r="6" spans="1:10" ht="61.5" customHeight="1" x14ac:dyDescent="0.25">
      <c r="A6" s="8" t="s">
        <v>39</v>
      </c>
      <c r="B6" s="4" t="s">
        <v>3</v>
      </c>
      <c r="C6" s="13"/>
      <c r="D6" s="13"/>
      <c r="E6" s="13"/>
      <c r="F6" s="13"/>
      <c r="G6" s="13"/>
      <c r="H6" s="13"/>
      <c r="I6" s="22"/>
      <c r="J6" s="16"/>
    </row>
    <row r="7" spans="1:10" ht="32.25" customHeight="1" x14ac:dyDescent="0.25">
      <c r="A7" s="8" t="s">
        <v>40</v>
      </c>
      <c r="B7" s="4" t="s">
        <v>4</v>
      </c>
      <c r="C7" s="13">
        <f>I7</f>
        <v>20681.348999999998</v>
      </c>
      <c r="D7" s="13"/>
      <c r="E7" s="13"/>
      <c r="F7" s="13"/>
      <c r="G7" s="13"/>
      <c r="H7" s="13"/>
      <c r="I7" s="22">
        <f>I15</f>
        <v>20681.348999999998</v>
      </c>
      <c r="J7" s="16"/>
    </row>
    <row r="8" spans="1:10" ht="43.5" customHeight="1" x14ac:dyDescent="0.25">
      <c r="A8" s="8" t="s">
        <v>41</v>
      </c>
      <c r="B8" s="4" t="s">
        <v>5</v>
      </c>
      <c r="C8" s="13"/>
      <c r="D8" s="13"/>
      <c r="E8" s="13"/>
      <c r="F8" s="13"/>
      <c r="G8" s="13"/>
      <c r="H8" s="13"/>
      <c r="I8" s="22"/>
      <c r="J8" s="16"/>
    </row>
    <row r="9" spans="1:10" x14ac:dyDescent="0.25">
      <c r="A9" s="8" t="s">
        <v>42</v>
      </c>
      <c r="B9" s="2" t="s">
        <v>6</v>
      </c>
      <c r="C9" s="13"/>
      <c r="D9" s="13"/>
      <c r="E9" s="13"/>
      <c r="F9" s="13"/>
      <c r="G9" s="13"/>
      <c r="H9" s="13"/>
      <c r="I9" s="22"/>
      <c r="J9" s="16"/>
    </row>
    <row r="10" spans="1:10" ht="42" customHeight="1" x14ac:dyDescent="0.25">
      <c r="A10" s="8" t="s">
        <v>43</v>
      </c>
      <c r="B10" s="4" t="s">
        <v>7</v>
      </c>
      <c r="C10" s="13"/>
      <c r="D10" s="13"/>
      <c r="E10" s="13"/>
      <c r="F10" s="13"/>
      <c r="G10" s="13"/>
      <c r="H10" s="13"/>
      <c r="I10" s="22"/>
      <c r="J10" s="16"/>
    </row>
    <row r="11" spans="1:10" x14ac:dyDescent="0.25">
      <c r="A11" s="17"/>
      <c r="B11" s="2" t="s">
        <v>2</v>
      </c>
      <c r="C11" s="13"/>
      <c r="D11" s="13"/>
      <c r="E11" s="13"/>
      <c r="F11" s="13"/>
      <c r="G11" s="13"/>
      <c r="H11" s="13"/>
      <c r="I11" s="22"/>
      <c r="J11" s="16"/>
    </row>
    <row r="12" spans="1:10" x14ac:dyDescent="0.25">
      <c r="A12" s="18" t="s">
        <v>47</v>
      </c>
      <c r="B12" s="2" t="s">
        <v>8</v>
      </c>
      <c r="C12" s="13"/>
      <c r="D12" s="13"/>
      <c r="E12" s="13"/>
      <c r="F12" s="13"/>
      <c r="G12" s="13"/>
      <c r="H12" s="13"/>
      <c r="I12" s="22"/>
      <c r="J12" s="16"/>
    </row>
    <row r="13" spans="1:10" ht="41.25" customHeight="1" x14ac:dyDescent="0.25">
      <c r="A13" s="19" t="s">
        <v>44</v>
      </c>
      <c r="B13" s="4" t="s">
        <v>9</v>
      </c>
      <c r="C13" s="13"/>
      <c r="D13" s="13"/>
      <c r="E13" s="13"/>
      <c r="F13" s="13"/>
      <c r="G13" s="13"/>
      <c r="H13" s="13"/>
      <c r="I13" s="22"/>
      <c r="J13" s="16"/>
    </row>
    <row r="14" spans="1:10" ht="42" customHeight="1" x14ac:dyDescent="0.25">
      <c r="A14" s="19" t="s">
        <v>45</v>
      </c>
      <c r="B14" s="4" t="s">
        <v>10</v>
      </c>
      <c r="C14" s="13"/>
      <c r="D14" s="13"/>
      <c r="E14" s="13"/>
      <c r="F14" s="13"/>
      <c r="G14" s="13"/>
      <c r="H14" s="13"/>
      <c r="I14" s="22"/>
      <c r="J14" s="16"/>
    </row>
    <row r="15" spans="1:10" ht="42.75" customHeight="1" x14ac:dyDescent="0.25">
      <c r="A15" s="20">
        <v>3</v>
      </c>
      <c r="B15" s="4" t="s">
        <v>11</v>
      </c>
      <c r="C15" s="13">
        <f>I15</f>
        <v>20681.348999999998</v>
      </c>
      <c r="D15" s="13"/>
      <c r="E15" s="13"/>
      <c r="F15" s="13"/>
      <c r="G15" s="13"/>
      <c r="H15" s="13"/>
      <c r="I15" s="22">
        <f>I31</f>
        <v>20681.348999999998</v>
      </c>
      <c r="J15" s="16"/>
    </row>
    <row r="16" spans="1:10" x14ac:dyDescent="0.25">
      <c r="A16" s="8"/>
      <c r="B16" s="2" t="s">
        <v>2</v>
      </c>
      <c r="C16" s="13"/>
      <c r="D16" s="13"/>
      <c r="E16" s="13"/>
      <c r="F16" s="13"/>
      <c r="G16" s="13"/>
      <c r="H16" s="13"/>
      <c r="I16" s="22"/>
      <c r="J16" s="16"/>
    </row>
    <row r="17" spans="1:10" x14ac:dyDescent="0.25">
      <c r="A17" s="8" t="s">
        <v>46</v>
      </c>
      <c r="B17" s="2" t="s">
        <v>12</v>
      </c>
      <c r="C17" s="13"/>
      <c r="D17" s="13"/>
      <c r="E17" s="13"/>
      <c r="F17" s="13"/>
      <c r="G17" s="13"/>
      <c r="H17" s="13"/>
      <c r="I17" s="22"/>
      <c r="J17" s="16"/>
    </row>
    <row r="18" spans="1:10" x14ac:dyDescent="0.25">
      <c r="A18" s="8" t="s">
        <v>48</v>
      </c>
      <c r="B18" s="2" t="s">
        <v>13</v>
      </c>
      <c r="C18" s="13"/>
      <c r="D18" s="13"/>
      <c r="E18" s="13"/>
      <c r="F18" s="13"/>
      <c r="G18" s="13"/>
      <c r="H18" s="13"/>
      <c r="I18" s="22"/>
      <c r="J18" s="16"/>
    </row>
    <row r="19" spans="1:10" x14ac:dyDescent="0.25">
      <c r="A19" s="8" t="s">
        <v>49</v>
      </c>
      <c r="B19" s="2" t="s">
        <v>14</v>
      </c>
      <c r="C19" s="13"/>
      <c r="D19" s="13"/>
      <c r="E19" s="13"/>
      <c r="F19" s="13"/>
      <c r="G19" s="13"/>
      <c r="H19" s="13"/>
      <c r="I19" s="22"/>
      <c r="J19" s="16"/>
    </row>
    <row r="20" spans="1:10" x14ac:dyDescent="0.25">
      <c r="A20" s="8" t="s">
        <v>50</v>
      </c>
      <c r="B20" s="2" t="s">
        <v>15</v>
      </c>
      <c r="C20" s="13"/>
      <c r="D20" s="13"/>
      <c r="E20" s="13"/>
      <c r="F20" s="13"/>
      <c r="G20" s="13"/>
      <c r="H20" s="13"/>
      <c r="I20" s="31"/>
      <c r="J20" s="16"/>
    </row>
    <row r="21" spans="1:10" x14ac:dyDescent="0.25">
      <c r="A21" s="8" t="s">
        <v>51</v>
      </c>
      <c r="B21" s="2" t="s">
        <v>16</v>
      </c>
      <c r="C21" s="13"/>
      <c r="D21" s="13"/>
      <c r="E21" s="13"/>
      <c r="F21" s="13"/>
      <c r="G21" s="13"/>
      <c r="H21" s="13"/>
      <c r="I21" s="23"/>
      <c r="J21" s="16"/>
    </row>
    <row r="22" spans="1:10" x14ac:dyDescent="0.25">
      <c r="A22" s="8" t="s">
        <v>52</v>
      </c>
      <c r="B22" s="2" t="s">
        <v>17</v>
      </c>
      <c r="C22" s="13">
        <f>I22</f>
        <v>20681.348999999998</v>
      </c>
      <c r="D22" s="13"/>
      <c r="E22" s="13"/>
      <c r="F22" s="13"/>
      <c r="G22" s="13"/>
      <c r="H22" s="13"/>
      <c r="I22" s="22">
        <f>I15</f>
        <v>20681.348999999998</v>
      </c>
      <c r="J22" s="16"/>
    </row>
    <row r="23" spans="1:10" ht="58.5" customHeight="1" x14ac:dyDescent="0.25">
      <c r="A23" s="8">
        <v>4</v>
      </c>
      <c r="B23" s="4" t="s">
        <v>18</v>
      </c>
      <c r="C23" s="13">
        <f>J23</f>
        <v>5856.9800000000005</v>
      </c>
      <c r="D23" s="13"/>
      <c r="E23" s="13"/>
      <c r="F23" s="13"/>
      <c r="G23" s="13"/>
      <c r="H23" s="13"/>
      <c r="I23" s="22"/>
      <c r="J23" s="16">
        <f>J30</f>
        <v>5856.9800000000005</v>
      </c>
    </row>
    <row r="24" spans="1:10" x14ac:dyDescent="0.25">
      <c r="A24" s="8"/>
      <c r="B24" s="2" t="s">
        <v>2</v>
      </c>
      <c r="C24" s="13"/>
      <c r="D24" s="13"/>
      <c r="E24" s="13"/>
      <c r="F24" s="13"/>
      <c r="G24" s="13"/>
      <c r="H24" s="13"/>
      <c r="I24" s="22"/>
      <c r="J24" s="16"/>
    </row>
    <row r="25" spans="1:10" x14ac:dyDescent="0.25">
      <c r="A25" s="8" t="s">
        <v>53</v>
      </c>
      <c r="B25" s="2" t="s">
        <v>19</v>
      </c>
      <c r="C25" s="13"/>
      <c r="D25" s="13"/>
      <c r="E25" s="13"/>
      <c r="F25" s="13"/>
      <c r="G25" s="13"/>
      <c r="H25" s="13"/>
      <c r="I25" s="22"/>
      <c r="J25" s="16"/>
    </row>
    <row r="26" spans="1:10" x14ac:dyDescent="0.25">
      <c r="A26" s="8" t="s">
        <v>54</v>
      </c>
      <c r="B26" s="2" t="s">
        <v>20</v>
      </c>
      <c r="C26" s="13"/>
      <c r="D26" s="13"/>
      <c r="E26" s="13"/>
      <c r="F26" s="13"/>
      <c r="G26" s="13"/>
      <c r="H26" s="13"/>
      <c r="I26" s="22"/>
      <c r="J26" s="16"/>
    </row>
    <row r="27" spans="1:10" x14ac:dyDescent="0.25">
      <c r="A27" s="8" t="s">
        <v>55</v>
      </c>
      <c r="B27" s="2" t="s">
        <v>21</v>
      </c>
      <c r="C27" s="13"/>
      <c r="D27" s="13"/>
      <c r="E27" s="13"/>
      <c r="F27" s="13"/>
      <c r="G27" s="13"/>
      <c r="H27" s="13"/>
      <c r="I27" s="22"/>
      <c r="J27" s="16"/>
    </row>
    <row r="28" spans="1:10" x14ac:dyDescent="0.25">
      <c r="A28" s="8" t="s">
        <v>56</v>
      </c>
      <c r="B28" s="2" t="s">
        <v>22</v>
      </c>
      <c r="C28" s="13"/>
      <c r="D28" s="13"/>
      <c r="E28" s="13"/>
      <c r="F28" s="13"/>
      <c r="G28" s="13"/>
      <c r="H28" s="13"/>
      <c r="I28" s="22"/>
      <c r="J28" s="16"/>
    </row>
    <row r="29" spans="1:10" x14ac:dyDescent="0.25">
      <c r="A29" s="8" t="s">
        <v>57</v>
      </c>
      <c r="B29" s="2" t="s">
        <v>23</v>
      </c>
      <c r="C29" s="13"/>
      <c r="D29" s="13"/>
      <c r="E29" s="13"/>
      <c r="F29" s="13"/>
      <c r="G29" s="13"/>
      <c r="H29" s="13"/>
      <c r="I29" s="22"/>
      <c r="J29" s="16"/>
    </row>
    <row r="30" spans="1:10" x14ac:dyDescent="0.25">
      <c r="A30" s="8" t="s">
        <v>58</v>
      </c>
      <c r="B30" s="2" t="s">
        <v>24</v>
      </c>
      <c r="C30" s="13">
        <f>J30</f>
        <v>5856.9800000000005</v>
      </c>
      <c r="D30" s="13"/>
      <c r="E30" s="13"/>
      <c r="F30" s="13"/>
      <c r="G30" s="13"/>
      <c r="H30" s="13"/>
      <c r="I30" s="22"/>
      <c r="J30" s="16">
        <f>J32+J33</f>
        <v>5856.9800000000005</v>
      </c>
    </row>
    <row r="31" spans="1:10" ht="42.75" customHeight="1" x14ac:dyDescent="0.25">
      <c r="A31" s="14" t="s">
        <v>59</v>
      </c>
      <c r="B31" s="4" t="s">
        <v>25</v>
      </c>
      <c r="C31" s="13">
        <f>I31</f>
        <v>20681.348999999998</v>
      </c>
      <c r="D31" s="13"/>
      <c r="E31" s="13"/>
      <c r="F31" s="13"/>
      <c r="G31" s="13"/>
      <c r="H31" s="13"/>
      <c r="I31" s="22">
        <v>20681.348999999998</v>
      </c>
      <c r="J31" s="16">
        <f>J30</f>
        <v>5856.9800000000005</v>
      </c>
    </row>
    <row r="32" spans="1:10" ht="57.75" customHeight="1" x14ac:dyDescent="0.25">
      <c r="A32" s="14" t="s">
        <v>60</v>
      </c>
      <c r="B32" s="4" t="s">
        <v>26</v>
      </c>
      <c r="C32" s="13">
        <f>I32+J32</f>
        <v>19443.555</v>
      </c>
      <c r="D32" s="13"/>
      <c r="E32" s="13"/>
      <c r="F32" s="13"/>
      <c r="G32" s="13"/>
      <c r="H32" s="13"/>
      <c r="I32" s="22">
        <v>14113.626</v>
      </c>
      <c r="J32" s="16">
        <v>5329.9290000000001</v>
      </c>
    </row>
    <row r="33" spans="1:10" ht="62.25" customHeight="1" x14ac:dyDescent="0.25">
      <c r="A33" s="14" t="s">
        <v>61</v>
      </c>
      <c r="B33" s="4" t="s">
        <v>27</v>
      </c>
      <c r="C33" s="13">
        <f>I33+J33</f>
        <v>1237.7930000000001</v>
      </c>
      <c r="D33" s="13"/>
      <c r="E33" s="13"/>
      <c r="F33" s="13"/>
      <c r="G33" s="13"/>
      <c r="H33" s="13"/>
      <c r="I33" s="22">
        <v>710.74199999999996</v>
      </c>
      <c r="J33" s="16">
        <v>527.05100000000004</v>
      </c>
    </row>
    <row r="34" spans="1:10" ht="96" customHeight="1" x14ac:dyDescent="0.25">
      <c r="A34" s="14" t="s">
        <v>62</v>
      </c>
      <c r="B34" s="5" t="s">
        <v>28</v>
      </c>
      <c r="C34" s="13">
        <f>C33/C31*100</f>
        <v>5.9850689623776487</v>
      </c>
      <c r="D34" s="13"/>
      <c r="E34" s="13"/>
      <c r="F34" s="13"/>
      <c r="G34" s="13"/>
      <c r="H34" s="13"/>
      <c r="I34" s="22">
        <f>I33/I31*100</f>
        <v>3.4366326877419846</v>
      </c>
      <c r="J34" s="25">
        <f>J33/J31*100</f>
        <v>8.998681914570307</v>
      </c>
    </row>
    <row r="35" spans="1:10" ht="45" customHeight="1" x14ac:dyDescent="0.25">
      <c r="A35" s="14" t="s">
        <v>63</v>
      </c>
      <c r="B35" s="5" t="s">
        <v>29</v>
      </c>
      <c r="C35" s="13"/>
      <c r="D35" s="13"/>
      <c r="E35" s="13"/>
      <c r="F35" s="13"/>
      <c r="G35" s="13"/>
      <c r="H35" s="13"/>
      <c r="I35" s="22">
        <f>I31*I36/100</f>
        <v>1340.1514152</v>
      </c>
      <c r="J35" s="16">
        <f>J31*J36/100</f>
        <v>704.00899600000002</v>
      </c>
    </row>
    <row r="36" spans="1:10" ht="84.75" customHeight="1" thickBot="1" x14ac:dyDescent="0.3">
      <c r="A36" s="26" t="s">
        <v>64</v>
      </c>
      <c r="B36" s="27" t="s">
        <v>30</v>
      </c>
      <c r="C36" s="28"/>
      <c r="D36" s="28"/>
      <c r="E36" s="28"/>
      <c r="F36" s="28"/>
      <c r="G36" s="28"/>
      <c r="H36" s="28"/>
      <c r="I36" s="29">
        <v>6.48</v>
      </c>
      <c r="J36" s="30">
        <v>12.02</v>
      </c>
    </row>
    <row r="37" spans="1:10" ht="76.5" customHeight="1" x14ac:dyDescent="0.25">
      <c r="A37" s="35" t="s">
        <v>98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29.25" customHeight="1" x14ac:dyDescent="0.25">
      <c r="A38" s="37" t="s">
        <v>97</v>
      </c>
      <c r="B38" s="37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</sheetData>
  <mergeCells count="3">
    <mergeCell ref="A1:J1"/>
    <mergeCell ref="A37:J37"/>
    <mergeCell ref="A38:B38"/>
  </mergeCells>
  <pageMargins left="0.7" right="0.7" top="0.75" bottom="0.75" header="0.3" footer="0.3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25" zoomScaleNormal="100" zoomScaleSheetLayoutView="100" workbookViewId="0">
      <selection activeCell="J38" sqref="J38:K38"/>
    </sheetView>
  </sheetViews>
  <sheetFormatPr defaultRowHeight="15" x14ac:dyDescent="0.25"/>
  <cols>
    <col min="2" max="2" width="23.7109375" customWidth="1"/>
  </cols>
  <sheetData>
    <row r="1" spans="1:10" ht="27.75" customHeight="1" x14ac:dyDescent="0.25">
      <c r="A1" s="38" t="s">
        <v>93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6"/>
      <c r="B2" s="1" t="s">
        <v>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  <c r="J2" s="7" t="s">
        <v>38</v>
      </c>
    </row>
    <row r="3" spans="1:10" x14ac:dyDescent="0.25">
      <c r="A3" s="8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15">
        <v>10</v>
      </c>
    </row>
    <row r="4" spans="1:10" ht="46.5" customHeight="1" x14ac:dyDescent="0.25">
      <c r="A4" s="8">
        <v>1</v>
      </c>
      <c r="B4" s="4" t="s">
        <v>65</v>
      </c>
      <c r="C4" s="13">
        <f>I4</f>
        <v>4.4849964109359108</v>
      </c>
      <c r="D4" s="13"/>
      <c r="E4" s="13"/>
      <c r="F4" s="13"/>
      <c r="G4" s="13"/>
      <c r="H4" s="13"/>
      <c r="I4" s="22">
        <f>I7</f>
        <v>4.4849964109359108</v>
      </c>
      <c r="J4" s="16"/>
    </row>
    <row r="5" spans="1:10" x14ac:dyDescent="0.25">
      <c r="A5" s="8"/>
      <c r="B5" s="2" t="s">
        <v>2</v>
      </c>
      <c r="C5" s="13"/>
      <c r="D5" s="13"/>
      <c r="E5" s="13"/>
      <c r="F5" s="13"/>
      <c r="G5" s="13"/>
      <c r="H5" s="13"/>
      <c r="I5" s="22"/>
      <c r="J5" s="16"/>
    </row>
    <row r="6" spans="1:10" ht="74.25" customHeight="1" x14ac:dyDescent="0.25">
      <c r="A6" s="8" t="s">
        <v>39</v>
      </c>
      <c r="B6" s="4" t="s">
        <v>68</v>
      </c>
      <c r="C6" s="13"/>
      <c r="D6" s="13"/>
      <c r="E6" s="13"/>
      <c r="F6" s="13"/>
      <c r="G6" s="13"/>
      <c r="H6" s="13"/>
      <c r="I6" s="22"/>
      <c r="J6" s="16"/>
    </row>
    <row r="7" spans="1:10" ht="47.25" customHeight="1" x14ac:dyDescent="0.25">
      <c r="A7" s="8" t="s">
        <v>40</v>
      </c>
      <c r="B7" s="4" t="s">
        <v>66</v>
      </c>
      <c r="C7" s="13">
        <f>I7</f>
        <v>4.4849964109359108</v>
      </c>
      <c r="D7" s="13"/>
      <c r="E7" s="13"/>
      <c r="F7" s="13"/>
      <c r="G7" s="13"/>
      <c r="H7" s="13"/>
      <c r="I7" s="22">
        <f>I15</f>
        <v>4.4849964109359108</v>
      </c>
      <c r="J7" s="16"/>
    </row>
    <row r="8" spans="1:10" ht="48" customHeight="1" x14ac:dyDescent="0.25">
      <c r="A8" s="8" t="s">
        <v>41</v>
      </c>
      <c r="B8" s="4" t="s">
        <v>67</v>
      </c>
      <c r="C8" s="13"/>
      <c r="D8" s="13"/>
      <c r="E8" s="13"/>
      <c r="F8" s="13"/>
      <c r="G8" s="13"/>
      <c r="H8" s="13"/>
      <c r="I8" s="22"/>
      <c r="J8" s="16"/>
    </row>
    <row r="9" spans="1:10" x14ac:dyDescent="0.25">
      <c r="A9" s="8" t="s">
        <v>42</v>
      </c>
      <c r="B9" s="2" t="s">
        <v>69</v>
      </c>
      <c r="C9" s="13"/>
      <c r="D9" s="13"/>
      <c r="E9" s="13"/>
      <c r="F9" s="13"/>
      <c r="G9" s="13"/>
      <c r="H9" s="13"/>
      <c r="I9" s="22"/>
      <c r="J9" s="16"/>
    </row>
    <row r="10" spans="1:10" ht="43.5" customHeight="1" x14ac:dyDescent="0.25">
      <c r="A10" s="8" t="s">
        <v>43</v>
      </c>
      <c r="B10" s="4" t="s">
        <v>7</v>
      </c>
      <c r="C10" s="13"/>
      <c r="D10" s="13"/>
      <c r="E10" s="13"/>
      <c r="F10" s="13"/>
      <c r="G10" s="13"/>
      <c r="H10" s="13"/>
      <c r="I10" s="22"/>
      <c r="J10" s="16"/>
    </row>
    <row r="11" spans="1:10" x14ac:dyDescent="0.25">
      <c r="A11" s="17"/>
      <c r="B11" s="2" t="s">
        <v>2</v>
      </c>
      <c r="C11" s="13"/>
      <c r="D11" s="13"/>
      <c r="E11" s="13"/>
      <c r="F11" s="13"/>
      <c r="G11" s="13"/>
      <c r="H11" s="13"/>
      <c r="I11" s="22"/>
      <c r="J11" s="16"/>
    </row>
    <row r="12" spans="1:10" x14ac:dyDescent="0.25">
      <c r="A12" s="18" t="s">
        <v>47</v>
      </c>
      <c r="B12" s="2" t="s">
        <v>70</v>
      </c>
      <c r="C12" s="13"/>
      <c r="D12" s="13"/>
      <c r="E12" s="13"/>
      <c r="F12" s="13"/>
      <c r="G12" s="13"/>
      <c r="H12" s="13"/>
      <c r="I12" s="22"/>
      <c r="J12" s="16"/>
    </row>
    <row r="13" spans="1:10" ht="45.75" customHeight="1" x14ac:dyDescent="0.25">
      <c r="A13" s="19" t="s">
        <v>44</v>
      </c>
      <c r="B13" s="4" t="s">
        <v>71</v>
      </c>
      <c r="C13" s="13"/>
      <c r="D13" s="13"/>
      <c r="E13" s="13"/>
      <c r="F13" s="13"/>
      <c r="G13" s="13"/>
      <c r="H13" s="13"/>
      <c r="I13" s="22"/>
      <c r="J13" s="16"/>
    </row>
    <row r="14" spans="1:10" ht="42.75" customHeight="1" x14ac:dyDescent="0.25">
      <c r="A14" s="19" t="s">
        <v>45</v>
      </c>
      <c r="B14" s="4" t="s">
        <v>72</v>
      </c>
      <c r="C14" s="13"/>
      <c r="D14" s="13"/>
      <c r="E14" s="13"/>
      <c r="F14" s="13"/>
      <c r="G14" s="13"/>
      <c r="H14" s="13"/>
      <c r="I14" s="22"/>
      <c r="J14" s="16"/>
    </row>
    <row r="15" spans="1:10" ht="44.25" customHeight="1" x14ac:dyDescent="0.25">
      <c r="A15" s="20">
        <v>3</v>
      </c>
      <c r="B15" s="4" t="s">
        <v>73</v>
      </c>
      <c r="C15" s="13">
        <f>I15</f>
        <v>4.4849964109359108</v>
      </c>
      <c r="D15" s="13"/>
      <c r="E15" s="13"/>
      <c r="F15" s="13"/>
      <c r="G15" s="13"/>
      <c r="H15" s="13"/>
      <c r="I15" s="22">
        <f>I31</f>
        <v>4.4849964109359108</v>
      </c>
      <c r="J15" s="16"/>
    </row>
    <row r="16" spans="1:10" x14ac:dyDescent="0.25">
      <c r="A16" s="8"/>
      <c r="B16" s="2" t="s">
        <v>2</v>
      </c>
      <c r="C16" s="13"/>
      <c r="D16" s="13"/>
      <c r="E16" s="13"/>
      <c r="F16" s="13"/>
      <c r="G16" s="13"/>
      <c r="H16" s="13"/>
      <c r="I16" s="22"/>
      <c r="J16" s="16"/>
    </row>
    <row r="17" spans="1:10" x14ac:dyDescent="0.25">
      <c r="A17" s="8" t="s">
        <v>46</v>
      </c>
      <c r="B17" s="2" t="s">
        <v>74</v>
      </c>
      <c r="C17" s="13"/>
      <c r="D17" s="13"/>
      <c r="E17" s="13"/>
      <c r="F17" s="13"/>
      <c r="G17" s="13"/>
      <c r="H17" s="13"/>
      <c r="I17" s="22"/>
      <c r="J17" s="16"/>
    </row>
    <row r="18" spans="1:10" x14ac:dyDescent="0.25">
      <c r="A18" s="8" t="s">
        <v>48</v>
      </c>
      <c r="B18" s="2" t="s">
        <v>75</v>
      </c>
      <c r="C18" s="13"/>
      <c r="D18" s="13"/>
      <c r="E18" s="13"/>
      <c r="F18" s="13"/>
      <c r="G18" s="13"/>
      <c r="H18" s="13"/>
      <c r="I18" s="22"/>
      <c r="J18" s="16"/>
    </row>
    <row r="19" spans="1:10" x14ac:dyDescent="0.25">
      <c r="A19" s="8" t="s">
        <v>49</v>
      </c>
      <c r="B19" s="2" t="s">
        <v>76</v>
      </c>
      <c r="C19" s="13"/>
      <c r="D19" s="13"/>
      <c r="E19" s="13"/>
      <c r="F19" s="13"/>
      <c r="G19" s="13"/>
      <c r="H19" s="13"/>
      <c r="I19" s="22"/>
      <c r="J19" s="16"/>
    </row>
    <row r="20" spans="1:10" x14ac:dyDescent="0.25">
      <c r="A20" s="8" t="s">
        <v>50</v>
      </c>
      <c r="B20" s="2" t="s">
        <v>77</v>
      </c>
      <c r="C20" s="13"/>
      <c r="D20" s="13"/>
      <c r="E20" s="13"/>
      <c r="F20" s="13"/>
      <c r="G20" s="13"/>
      <c r="H20" s="13"/>
      <c r="I20" s="24"/>
      <c r="J20" s="16"/>
    </row>
    <row r="21" spans="1:10" x14ac:dyDescent="0.25">
      <c r="A21" s="8" t="s">
        <v>51</v>
      </c>
      <c r="B21" s="2" t="s">
        <v>78</v>
      </c>
      <c r="C21" s="13"/>
      <c r="D21" s="13"/>
      <c r="E21" s="13"/>
      <c r="F21" s="13"/>
      <c r="G21" s="13"/>
      <c r="H21" s="13"/>
      <c r="I21" s="24"/>
      <c r="J21" s="16"/>
    </row>
    <row r="22" spans="1:10" x14ac:dyDescent="0.25">
      <c r="A22" s="8" t="s">
        <v>52</v>
      </c>
      <c r="B22" s="2" t="s">
        <v>17</v>
      </c>
      <c r="C22" s="13">
        <f>I22</f>
        <v>4.4849964109359108</v>
      </c>
      <c r="D22" s="13"/>
      <c r="E22" s="13"/>
      <c r="F22" s="13"/>
      <c r="G22" s="13"/>
      <c r="H22" s="13"/>
      <c r="I22" s="22">
        <f>I15</f>
        <v>4.4849964109359108</v>
      </c>
      <c r="J22" s="16"/>
    </row>
    <row r="23" spans="1:10" ht="56.25" customHeight="1" x14ac:dyDescent="0.25">
      <c r="A23" s="8">
        <v>4</v>
      </c>
      <c r="B23" s="4" t="s">
        <v>79</v>
      </c>
      <c r="C23" s="13">
        <f>J23</f>
        <v>1.270144842048651</v>
      </c>
      <c r="D23" s="13"/>
      <c r="E23" s="13"/>
      <c r="F23" s="13"/>
      <c r="G23" s="13"/>
      <c r="H23" s="13"/>
      <c r="I23" s="22"/>
      <c r="J23" s="16">
        <f>J30</f>
        <v>1.270144842048651</v>
      </c>
    </row>
    <row r="24" spans="1:10" x14ac:dyDescent="0.25">
      <c r="A24" s="8"/>
      <c r="B24" s="2" t="s">
        <v>2</v>
      </c>
      <c r="C24" s="13"/>
      <c r="D24" s="13"/>
      <c r="E24" s="13"/>
      <c r="F24" s="13"/>
      <c r="G24" s="13"/>
      <c r="H24" s="13"/>
      <c r="I24" s="22"/>
      <c r="J24" s="16"/>
    </row>
    <row r="25" spans="1:10" x14ac:dyDescent="0.25">
      <c r="A25" s="8" t="s">
        <v>53</v>
      </c>
      <c r="B25" s="2" t="s">
        <v>80</v>
      </c>
      <c r="C25" s="13"/>
      <c r="D25" s="13"/>
      <c r="E25" s="13"/>
      <c r="F25" s="13"/>
      <c r="G25" s="13"/>
      <c r="H25" s="13"/>
      <c r="I25" s="22"/>
      <c r="J25" s="16"/>
    </row>
    <row r="26" spans="1:10" x14ac:dyDescent="0.25">
      <c r="A26" s="8" t="s">
        <v>54</v>
      </c>
      <c r="B26" s="2" t="s">
        <v>20</v>
      </c>
      <c r="C26" s="13"/>
      <c r="D26" s="13"/>
      <c r="E26" s="13"/>
      <c r="F26" s="13"/>
      <c r="G26" s="13"/>
      <c r="H26" s="13"/>
      <c r="I26" s="22"/>
      <c r="J26" s="16"/>
    </row>
    <row r="27" spans="1:10" x14ac:dyDescent="0.25">
      <c r="A27" s="8" t="s">
        <v>55</v>
      </c>
      <c r="B27" s="2" t="s">
        <v>81</v>
      </c>
      <c r="C27" s="13"/>
      <c r="D27" s="13"/>
      <c r="E27" s="13"/>
      <c r="F27" s="13"/>
      <c r="G27" s="13"/>
      <c r="H27" s="13"/>
      <c r="I27" s="22"/>
      <c r="J27" s="16"/>
    </row>
    <row r="28" spans="1:10" x14ac:dyDescent="0.25">
      <c r="A28" s="8" t="s">
        <v>56</v>
      </c>
      <c r="B28" s="2" t="s">
        <v>82</v>
      </c>
      <c r="C28" s="13"/>
      <c r="D28" s="13"/>
      <c r="E28" s="13"/>
      <c r="F28" s="13"/>
      <c r="G28" s="13"/>
      <c r="H28" s="13"/>
      <c r="I28" s="22"/>
      <c r="J28" s="16"/>
    </row>
    <row r="29" spans="1:10" x14ac:dyDescent="0.25">
      <c r="A29" s="8" t="s">
        <v>57</v>
      </c>
      <c r="B29" s="2" t="s">
        <v>83</v>
      </c>
      <c r="C29" s="13"/>
      <c r="D29" s="13"/>
      <c r="E29" s="13"/>
      <c r="F29" s="13"/>
      <c r="G29" s="13"/>
      <c r="H29" s="13"/>
      <c r="I29" s="22"/>
      <c r="J29" s="16"/>
    </row>
    <row r="30" spans="1:10" x14ac:dyDescent="0.25">
      <c r="A30" s="8" t="s">
        <v>58</v>
      </c>
      <c r="B30" s="2" t="s">
        <v>84</v>
      </c>
      <c r="C30" s="13">
        <f>J30</f>
        <v>1.270144842048651</v>
      </c>
      <c r="D30" s="13"/>
      <c r="E30" s="13"/>
      <c r="F30" s="13"/>
      <c r="G30" s="13"/>
      <c r="H30" s="13"/>
      <c r="I30" s="22"/>
      <c r="J30" s="16">
        <f>J32+J33</f>
        <v>1.270144842048651</v>
      </c>
    </row>
    <row r="31" spans="1:10" ht="43.5" customHeight="1" x14ac:dyDescent="0.25">
      <c r="A31" s="14" t="s">
        <v>59</v>
      </c>
      <c r="B31" s="4" t="s">
        <v>85</v>
      </c>
      <c r="C31" s="13">
        <f>I31</f>
        <v>4.4849964109359108</v>
      </c>
      <c r="D31" s="13"/>
      <c r="E31" s="13"/>
      <c r="F31" s="13"/>
      <c r="G31" s="13"/>
      <c r="H31" s="13"/>
      <c r="I31" s="22">
        <f>20681.35/4611.23</f>
        <v>4.4849964109359108</v>
      </c>
      <c r="J31" s="16">
        <f>J30</f>
        <v>1.270144842048651</v>
      </c>
    </row>
    <row r="32" spans="1:10" ht="60" customHeight="1" x14ac:dyDescent="0.25">
      <c r="A32" s="14" t="s">
        <v>60</v>
      </c>
      <c r="B32" s="4" t="s">
        <v>86</v>
      </c>
      <c r="C32" s="13">
        <f>I32+J32</f>
        <v>4.2165669463462034</v>
      </c>
      <c r="D32" s="13"/>
      <c r="E32" s="13"/>
      <c r="F32" s="13"/>
      <c r="G32" s="13"/>
      <c r="H32" s="13"/>
      <c r="I32" s="22">
        <f>14113.63/4611.23</f>
        <v>3.06070831426756</v>
      </c>
      <c r="J32" s="16">
        <f>5329.93/4611.23</f>
        <v>1.155858632078643</v>
      </c>
    </row>
    <row r="33" spans="1:11" ht="60" customHeight="1" x14ac:dyDescent="0.25">
      <c r="A33" s="14" t="s">
        <v>61</v>
      </c>
      <c r="B33" s="4" t="s">
        <v>88</v>
      </c>
      <c r="C33" s="13">
        <f>I33+J33</f>
        <v>0.26825814370569245</v>
      </c>
      <c r="D33" s="13"/>
      <c r="E33" s="13"/>
      <c r="F33" s="13"/>
      <c r="G33" s="13"/>
      <c r="H33" s="13"/>
      <c r="I33" s="22">
        <f>710/4611.23</f>
        <v>0.15397193373568441</v>
      </c>
      <c r="J33" s="16">
        <f>527/4611.23</f>
        <v>0.11428620997000802</v>
      </c>
    </row>
    <row r="34" spans="1:11" ht="97.5" customHeight="1" x14ac:dyDescent="0.25">
      <c r="A34" s="14" t="s">
        <v>62</v>
      </c>
      <c r="B34" s="5" t="s">
        <v>87</v>
      </c>
      <c r="C34" s="13">
        <f>C33/C31*100</f>
        <v>5.9812343004687811</v>
      </c>
      <c r="D34" s="13"/>
      <c r="E34" s="13"/>
      <c r="F34" s="13"/>
      <c r="G34" s="13"/>
      <c r="H34" s="13"/>
      <c r="I34" s="22">
        <f>I33/I31*100</f>
        <v>3.4330447480459449</v>
      </c>
      <c r="J34" s="25">
        <f>J33/J31*100</f>
        <v>8.9978879720262999</v>
      </c>
    </row>
    <row r="35" spans="1:11" ht="46.5" customHeight="1" x14ac:dyDescent="0.25">
      <c r="A35" s="14" t="s">
        <v>63</v>
      </c>
      <c r="B35" s="5" t="s">
        <v>89</v>
      </c>
      <c r="C35" s="13">
        <f>I35+J35</f>
        <v>0.44558676101604122</v>
      </c>
      <c r="D35" s="13"/>
      <c r="E35" s="13"/>
      <c r="F35" s="13"/>
      <c r="G35" s="13"/>
      <c r="H35" s="13"/>
      <c r="I35" s="22">
        <f>20681.35/4611.23*0.0648</f>
        <v>0.29062776742864699</v>
      </c>
      <c r="J35" s="16">
        <f>5856.98/4611.23*0.122</f>
        <v>0.15495899358739426</v>
      </c>
    </row>
    <row r="36" spans="1:11" ht="77.25" customHeight="1" thickBot="1" x14ac:dyDescent="0.3">
      <c r="A36" s="26" t="s">
        <v>64</v>
      </c>
      <c r="B36" s="27" t="s">
        <v>90</v>
      </c>
      <c r="C36" s="28">
        <f>C35/C31*100</f>
        <v>9.9350527891070932</v>
      </c>
      <c r="D36" s="28"/>
      <c r="E36" s="28"/>
      <c r="F36" s="28"/>
      <c r="G36" s="28"/>
      <c r="H36" s="28"/>
      <c r="I36" s="29">
        <v>6.48</v>
      </c>
      <c r="J36" s="30">
        <v>12.02</v>
      </c>
    </row>
    <row r="37" spans="1:11" ht="30.75" customHeight="1" x14ac:dyDescent="0.25">
      <c r="A37" s="9"/>
      <c r="B37" s="21" t="s">
        <v>91</v>
      </c>
      <c r="C37" s="10"/>
      <c r="D37" s="10"/>
      <c r="E37" s="10"/>
      <c r="F37" s="10"/>
      <c r="G37" s="10"/>
      <c r="H37" s="10"/>
      <c r="I37" s="10"/>
      <c r="J37" s="41" t="s">
        <v>95</v>
      </c>
      <c r="K37" s="41"/>
    </row>
    <row r="38" spans="1:11" x14ac:dyDescent="0.25">
      <c r="A38" s="9"/>
      <c r="B38" s="21" t="s">
        <v>94</v>
      </c>
      <c r="C38" s="10"/>
      <c r="D38" s="10"/>
      <c r="E38" s="10"/>
      <c r="F38" s="10"/>
      <c r="G38" s="10"/>
      <c r="H38" s="10"/>
      <c r="I38" s="10"/>
      <c r="J38" s="41" t="s">
        <v>92</v>
      </c>
      <c r="K38" s="41"/>
    </row>
    <row r="39" spans="1:11" ht="15.75" thickBot="1" x14ac:dyDescent="0.3">
      <c r="A39" s="11"/>
      <c r="B39" s="12"/>
      <c r="C39" s="12"/>
      <c r="D39" s="12"/>
      <c r="E39" s="12"/>
      <c r="F39" s="12"/>
      <c r="G39" s="12"/>
      <c r="H39" s="12"/>
      <c r="I39" s="12"/>
      <c r="J39" s="10"/>
      <c r="K39" s="10"/>
    </row>
  </sheetData>
  <mergeCells count="3">
    <mergeCell ref="A1:J1"/>
    <mergeCell ref="J37:K37"/>
    <mergeCell ref="J38:K38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Баланс ээ за 15 год февр-дек</vt:lpstr>
      <vt:lpstr>Баланс м за 15 г. с февр.по дек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2016-02-10T10:17:12Z</dcterms:modified>
</cp:coreProperties>
</file>