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5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6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7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8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drawings/drawing9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drawings/drawing10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drawings/drawing11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drawings/drawing12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drawings/drawing13.xml" ContentType="application/vnd.openxmlformats-officedocument.drawing+xml"/>
  <Override PartName="/xl/activeX/activeX10.xml" ContentType="application/vnd.ms-office.activeX+xml"/>
  <Override PartName="/xl/activeX/activeX10.bin" ContentType="application/vnd.ms-office.activeX"/>
  <Override PartName="/xl/drawings/drawing14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xlsBook"/>
  <mc:AlternateContent xmlns:mc="http://schemas.openxmlformats.org/markup-compatibility/2006">
    <mc:Choice Requires="x15">
      <x15ac:absPath xmlns:x15ac="http://schemas.microsoft.com/office/spreadsheetml/2010/11/ac" url="\\192.168.100.10\rg\Запросы РСТ\2018\ЕИАС_предложение по тарифам вода_тепло_на 2019 год_10.05.2018\на сайт\"/>
    </mc:Choice>
  </mc:AlternateContent>
  <bookViews>
    <workbookView xWindow="0" yWindow="0" windowWidth="28800" windowHeight="12330" tabRatio="884" activeTab="14"/>
  </bookViews>
  <sheets>
    <sheet name="Инструкция" sheetId="525" r:id="rId1"/>
    <sheet name="Лог обновления" sheetId="429" state="veryHidden" r:id="rId2"/>
    <sheet name="Титульный" sheetId="437" r:id="rId3"/>
    <sheet name="Перечень тарифов" sheetId="540" r:id="rId4"/>
    <sheet name="Т-ТЭ_(1)" sheetId="530" state="veryHidden" r:id="rId5"/>
    <sheet name="Т-ТЭ_(2)" sheetId="567" state="veryHidden" r:id="rId6"/>
    <sheet name="Т-ТЭ_(3)" sheetId="559" r:id="rId7"/>
    <sheet name="Т-Теплоноситель" sheetId="560" state="veryHidden" r:id="rId8"/>
    <sheet name="Т-Гор.вода" sheetId="561" state="veryHidden" r:id="rId9"/>
    <sheet name="Т-передача ТЭ" sheetId="562" state="veryHidden" r:id="rId10"/>
    <sheet name="Т-пер.теплоносителя" sheetId="563" state="veryHidden" r:id="rId11"/>
    <sheet name="Плата резерв. мощ." sheetId="564" state="veryHidden" r:id="rId12"/>
    <sheet name="Т-подкл(инд)" sheetId="565" state="veryHidden" r:id="rId13"/>
    <sheet name="Т-подкл" sheetId="566" state="veryHidden" r:id="rId14"/>
    <sheet name="Предложение" sheetId="574" r:id="rId15"/>
    <sheet name="Закупки" sheetId="575" r:id="rId16"/>
    <sheet name="Форма 5" sheetId="576" state="veryHidden" r:id="rId17"/>
    <sheet name="Таблица 20" sheetId="584" state="veryHidden" r:id="rId18"/>
    <sheet name="Таблица 27" sheetId="588" state="veryHidden" r:id="rId19"/>
    <sheet name="Таблица 27.1" sheetId="589" state="veryHidden" r:id="rId20"/>
    <sheet name="Форма 1.9" sheetId="582" state="veryHidden" r:id="rId21"/>
    <sheet name="Форма 1.10" sheetId="583" state="veryHidden" r:id="rId22"/>
    <sheet name="Ссылки на публикации" sheetId="550" r:id="rId23"/>
    <sheet name="Сведения об изменении" sheetId="568" state="veryHidden" r:id="rId24"/>
    <sheet name="Комментарии" sheetId="431" r:id="rId25"/>
    <sheet name="Проверка" sheetId="546" r:id="rId26"/>
    <sheet name="TEHSHEET" sheetId="205" state="veryHidden" r:id="rId27"/>
    <sheet name="et_union_hor" sheetId="471" state="veryHidden" r:id="rId28"/>
    <sheet name="modList15" sheetId="581" state="veryHidden" r:id="rId29"/>
    <sheet name="modList12" sheetId="580" state="veryHidden" r:id="rId30"/>
    <sheet name="REESTR_VT" sheetId="577" state="veryHidden" r:id="rId31"/>
    <sheet name="REESTR_VED" sheetId="579" state="veryHidden" r:id="rId32"/>
    <sheet name="modList16" sheetId="578" state="veryHidden" r:id="rId33"/>
    <sheet name="modfrmReestrObj" sheetId="570" state="veryHidden" r:id="rId34"/>
    <sheet name="AllSheetsInThisWorkbook" sheetId="389" state="veryHidden" r:id="rId35"/>
    <sheet name="et_union_vert" sheetId="521" state="veryHidden" r:id="rId36"/>
    <sheet name="modInfo" sheetId="513" state="veryHidden" r:id="rId37"/>
    <sheet name="modRegion" sheetId="528" state="veryHidden" r:id="rId38"/>
    <sheet name="modReestr" sheetId="433" state="veryHidden" r:id="rId39"/>
    <sheet name="modPForms" sheetId="593" state="veryHidden" r:id="rId40"/>
    <sheet name="modfrmReestr" sheetId="434" state="veryHidden" r:id="rId41"/>
    <sheet name="modUpdTemplMain" sheetId="424" state="veryHidden" r:id="rId42"/>
    <sheet name="REESTR_ORG" sheetId="390" state="veryHidden" r:id="rId43"/>
    <sheet name="modClassifierValidate" sheetId="400" state="veryHidden" r:id="rId44"/>
    <sheet name="modProv" sheetId="520" state="veryHidden" r:id="rId45"/>
    <sheet name="modHyp" sheetId="398" state="veryHidden" r:id="rId46"/>
    <sheet name="modServiceModule" sheetId="594" state="veryHidden" r:id="rId47"/>
    <sheet name="modList00" sheetId="498" state="veryHidden" r:id="rId48"/>
    <sheet name="modList01" sheetId="551" state="veryHidden" r:id="rId49"/>
    <sheet name="modList02" sheetId="504" state="veryHidden" r:id="rId50"/>
    <sheet name="modList03" sheetId="549" state="veryHidden" r:id="rId51"/>
    <sheet name="modList04" sheetId="547" state="veryHidden" r:id="rId52"/>
    <sheet name="modList11" sheetId="539" state="veryHidden" r:id="rId53"/>
    <sheet name="modfrmDateChoose" sheetId="517" state="veryHidden" r:id="rId54"/>
    <sheet name="modComm" sheetId="514" state="veryHidden" r:id="rId55"/>
    <sheet name="modList19" sheetId="585" state="veryHidden" r:id="rId56"/>
    <sheet name="modList21" sheetId="591" state="veryHidden" r:id="rId57"/>
    <sheet name="modList20" sheetId="597" state="veryHidden" r:id="rId58"/>
    <sheet name="modThisWorkbook" sheetId="511" state="veryHidden" r:id="rId59"/>
    <sheet name="REESTR_MO" sheetId="518" state="veryHidden" r:id="rId60"/>
    <sheet name="modfrmReestrMR" sheetId="519" state="veryHidden" r:id="rId61"/>
    <sheet name="modfrmCheckUpdates" sheetId="512" state="veryHidden" r:id="rId62"/>
    <sheet name="modList05" sheetId="553" state="veryHidden" r:id="rId63"/>
    <sheet name="modList07" sheetId="569" state="veryHidden" r:id="rId64"/>
  </sheets>
  <definedNames>
    <definedName name="_xlnm._FilterDatabase" localSheetId="25" hidden="1">Проверка!$B$4:$D$4</definedName>
    <definedName name="activity">'Перечень тарифов'!$F$21:$F$27</definedName>
    <definedName name="add_CT_1">'Т-ТЭ_(1)'!$M$29</definedName>
    <definedName name="add_CT_10">'Т-подкл'!$M$27</definedName>
    <definedName name="add_CT_2">'Т-ТЭ_(2)'!$M$29</definedName>
    <definedName name="add_CT_3">'Т-ТЭ_(3)'!#REF!</definedName>
    <definedName name="add_CT_4">'Т-Теплоноситель'!$M$29</definedName>
    <definedName name="add_CT_5">'Т-Гор.вода'!$M$31</definedName>
    <definedName name="add_CT_6">'Т-передача ТЭ'!$M$29</definedName>
    <definedName name="add_CT_7">'Т-пер.теплоносителя'!$M$29</definedName>
    <definedName name="add_CT_8">'Плата резерв. мощ.'!$M$29</definedName>
    <definedName name="add_CT_9">'Т-подкл(инд)'!$M$25</definedName>
    <definedName name="add_MO_1">'Т-ТЭ_(1)'!$M$30</definedName>
    <definedName name="add_MO_10">'Т-подкл'!$M$28</definedName>
    <definedName name="add_MO_2">'Т-ТЭ_(2)'!$M$30</definedName>
    <definedName name="add_MO_3">'Т-ТЭ_(3)'!#REF!</definedName>
    <definedName name="add_MO_4">'Т-Теплоноситель'!$M$30</definedName>
    <definedName name="add_MO_5">'Т-Гор.вода'!$M$32</definedName>
    <definedName name="add_MO_6">'Т-передача ТЭ'!$M$30</definedName>
    <definedName name="add_MO_7">'Т-пер.теплоносителя'!$M$30</definedName>
    <definedName name="add_MO_8">'Плата резерв. мощ.'!$M$30</definedName>
    <definedName name="add_MO_9">'Т-подкл(инд)'!$M$26</definedName>
    <definedName name="add_POST_5">'Т-Гор.вода'!$M$26</definedName>
    <definedName name="add_Rate_1">'Т-ТЭ_(1)'!$M$31</definedName>
    <definedName name="add_Rate_10">'Т-подкл'!$M$29</definedName>
    <definedName name="add_Rate_2">'Т-ТЭ_(2)'!$M$31</definedName>
    <definedName name="add_Rate_3">'Т-ТЭ_(3)'!#REF!</definedName>
    <definedName name="add_Rate_4">'Т-Теплоноситель'!$M$31</definedName>
    <definedName name="add_Rate_5">'Т-Гор.вода'!$M$33</definedName>
    <definedName name="add_Rate_6">'Т-передача ТЭ'!$M$31</definedName>
    <definedName name="add_Rate_7">'Т-пер.теплоносителя'!$M$31</definedName>
    <definedName name="add_Rate_8">'Плата резерв. мощ.'!$M$31</definedName>
    <definedName name="add_Rate_9">'Т-подкл(инд)'!$M$27</definedName>
    <definedName name="add_Scheme_6">'Т-передача ТЭ'!$M$27</definedName>
    <definedName name="add_Warm_1">'Т-ТЭ_(1)'!$M$28</definedName>
    <definedName name="add_Warm_10">'Т-подкл'!$M$26</definedName>
    <definedName name="add_Warm_2">'Т-ТЭ_(2)'!$M$28</definedName>
    <definedName name="add_Warm_3">'Т-ТЭ_(3)'!#REF!</definedName>
    <definedName name="add_Warm_4">'Т-Теплоноситель'!$M$28</definedName>
    <definedName name="add_Warm_5">'Т-Гор.вода'!$M$30</definedName>
    <definedName name="add_Warm_6">'Т-передача ТЭ'!$M$28</definedName>
    <definedName name="add_Warm_7">'Т-пер.теплоносителя'!$M$28</definedName>
    <definedName name="add_Warm_8">'Плата резерв. мощ.'!$M$28</definedName>
    <definedName name="add_Warm_9">'Т-подкл(инд)'!$M$24</definedName>
    <definedName name="anscount" hidden="1">1</definedName>
    <definedName name="apr_1">'Т-ТЭ_(1)'!$O$8:$U$11</definedName>
    <definedName name="apr_10">'Т-подкл'!$Z$8:$AD$11</definedName>
    <definedName name="apr_2">'Т-ТЭ_(2)'!$O$8:$T$11</definedName>
    <definedName name="apr_3">'Т-ТЭ_(3)'!$O$8:$T$11</definedName>
    <definedName name="apr_5">'Т-Гор.вода'!$O$8:$Y$11</definedName>
    <definedName name="apr_6">'Т-передача ТЭ'!$O$8:$T$11</definedName>
    <definedName name="apr_7">'Т-пер.теплоносителя'!$O$8:$T$11</definedName>
    <definedName name="apr_8">'Плата резерв. мощ.'!$O$8:$T$11</definedName>
    <definedName name="apr_9">'Т-подкл(инд)'!$O$8:$U$11</definedName>
    <definedName name="check_List12_p1">Предложение!$G$13:$G$14</definedName>
    <definedName name="check_List12_p2">Предложение!$G$15:$G$19</definedName>
    <definedName name="check_List12_p2_tar_numb">Предложение!$B$16:$M$19</definedName>
    <definedName name="check_List12_p3">Предложение!$G$20:$G$22</definedName>
    <definedName name="check_List12_p4">Предложение!$G$23:$G$31</definedName>
    <definedName name="check_List12_p4_tar_numb">Предложение!$B$24:$M$31</definedName>
    <definedName name="check_List12_p5">Предложение!$G$32:$G$40</definedName>
    <definedName name="check_List12_p5_tar_numb">Предложение!$B$33:$M$40</definedName>
    <definedName name="check_List12_p6">Предложение!$G$41:$G$45</definedName>
    <definedName name="check_List12_p6_tar_numb">Предложение!$B$42:$M$45</definedName>
    <definedName name="check_List12_tar">Предложение!$G$13:$G$45</definedName>
    <definedName name="check_List12_tar_numb">Предложение!$B$13:$B$45</definedName>
    <definedName name="check_List20_god_1">'Таблица 27'!$I$28:$I$30</definedName>
    <definedName name="check_List20_god_2">'Таблица 27'!$I$37:$I$39</definedName>
    <definedName name="check_List20_metod_2">'Таблица 27'!$J$31:$J$39</definedName>
    <definedName name="check_List20_metod_3">'Таблица 27'!$J$19:$J$30</definedName>
    <definedName name="check_List20_metod_4">'Таблица 27'!$J$40:$J$43</definedName>
    <definedName name="check_List21_god">'Таблица 27.1'!$L$18:$M$18</definedName>
    <definedName name="checkCell_List02">'Перечень тарифов'!$E$21:$W$27</definedName>
    <definedName name="checkCell_List03">'Ссылки на публикации'!$D$11:$H$16</definedName>
    <definedName name="checkCell_List06_1">'Т-ТЭ_(1)'!$M$17:$W$31</definedName>
    <definedName name="checkCell_List06_1_double_date">'Т-ТЭ_(1)'!$X$17:$X$31</definedName>
    <definedName name="checkCell_List06_1_unique_t">'Т-ТЭ_(1)'!$M$17:$M$31</definedName>
    <definedName name="checkCell_List06_1_unique_t1">'Т-ТЭ_(1)'!$Y$17:$Y$31</definedName>
    <definedName name="checkCell_List06_10">'Т-подкл'!$M$17:$AG$29</definedName>
    <definedName name="checkCell_List06_10_double_date">'Т-подкл'!$AH$17:$AH$29</definedName>
    <definedName name="checkCell_List06_10_plata">'Т-подкл'!$Z$13:$AA$29</definedName>
    <definedName name="checkCell_List06_10_unique">'Т-подкл'!$AI$17:$AI$29</definedName>
    <definedName name="checkCell_List06_2">'Т-ТЭ_(2)'!$M$17:$W$31</definedName>
    <definedName name="checkCell_List06_2_double_date">'Т-ТЭ_(2)'!$X$17:$X$31</definedName>
    <definedName name="checkCell_List06_2_unique_t">'Т-ТЭ_(2)'!$M$17:$M$31</definedName>
    <definedName name="checkCell_List06_2_unique_t1">'Т-ТЭ_(2)'!$Y$17:$Y$31</definedName>
    <definedName name="checkCell_List06_3">'Т-ТЭ_(3)'!$M$17:$AY$27</definedName>
    <definedName name="checkCell_List06_3_double_date">'Т-ТЭ_(3)'!$AZ$17:$AZ$27</definedName>
    <definedName name="checkCell_List06_3_unique_t">'Т-ТЭ_(3)'!$M$17:$M$27</definedName>
    <definedName name="checkCell_List06_3_unique_t1">'Т-ТЭ_(3)'!$BA$17:$BA$27</definedName>
    <definedName name="checkCell_List06_4">'Т-Теплоноситель'!$M$17:$W$31</definedName>
    <definedName name="checkCell_List06_4_double_date">'Т-Теплоноситель'!$X$17:$X$31</definedName>
    <definedName name="checkCell_List06_4_unique_t">'Т-Теплоноситель'!$M$17:$M$31</definedName>
    <definedName name="checkCell_List06_4_unique_t1">'Т-Теплоноситель'!$Y$17:$Y$31</definedName>
    <definedName name="checkCell_List06_5">'Т-Гор.вода'!$M$17:$AB$33</definedName>
    <definedName name="checkCell_List06_5_double_date">'Т-Гор.вода'!$AC$17:$AC$33</definedName>
    <definedName name="checkCell_List06_5_unique_t">'Т-Гор.вода'!$M$17:$M$33</definedName>
    <definedName name="checkCell_List06_5_unique_t1">'Т-Гор.вода'!$AD$17:$AD$33</definedName>
    <definedName name="checkCell_List06_6">'Т-передача ТЭ'!$M$17:$W$31</definedName>
    <definedName name="checkCell_List06_6_double_date">'Т-передача ТЭ'!$X$17:$X$31</definedName>
    <definedName name="checkCell_List06_6_unique_t">'Т-передача ТЭ'!$M$17:$M$31</definedName>
    <definedName name="checkCell_List06_6_unique_t1">'Т-передача ТЭ'!$Y$17:$Y$32</definedName>
    <definedName name="checkCell_List06_7">'Т-пер.теплоносителя'!$M$17:$W$31</definedName>
    <definedName name="checkCell_List06_7_double_date">'Т-пер.теплоносителя'!$X$17:$X$31</definedName>
    <definedName name="checkCell_List06_7_unique_t">'Т-пер.теплоносителя'!$M$17:$M$31</definedName>
    <definedName name="checkCell_List06_7_unique_t1">'Т-пер.теплоносителя'!$Y$17:$Y$31</definedName>
    <definedName name="checkCell_List06_8">'Плата резерв. мощ.'!$M$17:$W$31</definedName>
    <definedName name="checkCell_List06_8_double_date">'Плата резерв. мощ.'!$X$17:$X$31</definedName>
    <definedName name="checkCell_List06_8_unique_t">'Плата резерв. мощ.'!$M$17:$M$31</definedName>
    <definedName name="checkCell_List06_8_unique_t1">'Плата резерв. мощ.'!$Y$17:$Y$32</definedName>
    <definedName name="checkCell_List06_9">'Т-подкл(инд)'!$M$17:$X$27</definedName>
    <definedName name="checkCell_List06_9_double_date">'Т-подкл(инд)'!$Y$17:$Y$27</definedName>
    <definedName name="checkCell_List06_9_plata">'Т-подкл(инд)'!$Q$13:$R$27</definedName>
    <definedName name="checkCell_List07">'Сведения об изменении'!$D$12:$E$14</definedName>
    <definedName name="checkCell_List12">Предложение!$L$14</definedName>
    <definedName name="checkCell_List12_1">Предложение!$L$21:$L$22</definedName>
    <definedName name="checkCell_List12_2">Предложение!$L$16:$L$19</definedName>
    <definedName name="checkCell_List12_3">Предложение!$L$13:$L$45</definedName>
    <definedName name="checkCell_List12_4">Предложение!$L$14:$M$14</definedName>
    <definedName name="checkCell_List15">Закупки!$G$10:$G$15</definedName>
    <definedName name="checkCell_List19_1">'Таблица 20'!$I$12:$R$13</definedName>
    <definedName name="checkCell_List19_2">'Таблица 20'!$J$21</definedName>
    <definedName name="checkCell_List19_3">'Таблица 20'!$J$12:$K$13</definedName>
    <definedName name="checkCell_List20">'Таблица 27'!$H$19:$J$42</definedName>
    <definedName name="checkCell_List21">'Таблица 27.1'!$I$17:$M$31</definedName>
    <definedName name="checkCell_List21_1">'Таблица 27.1'!$H$17:$M$31</definedName>
    <definedName name="checkPeriodRange_List06_1">et_union_hor!$Q$32</definedName>
    <definedName name="checkPeriodRange_List06_10">et_union_hor!$Q$32</definedName>
    <definedName name="checkPeriodRange_List06_2">et_union_hor!$Q$32</definedName>
    <definedName name="checkPeriodRange_List06_3">et_union_hor!$Q$32</definedName>
    <definedName name="checkPeriodRange_List06_4">et_union_hor!$Q$32</definedName>
    <definedName name="checkPeriodRange_List06_5">et_union_hor!$V$100</definedName>
    <definedName name="checkPeriodRange_List06_6">et_union_hor!$Q$32</definedName>
    <definedName name="checkPeriodRange_List06_7">et_union_hor!$Q$32</definedName>
    <definedName name="checkPeriodRange_List06_8">et_union_hor!$Q$32</definedName>
    <definedName name="checkPeriodRange_List06_9">et_union_hor!$Q$32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l_5_2">'Т-Гор.вода'!$M$13</definedName>
    <definedName name="Component_comp">'Т-Гор.вода'!$O$23</definedName>
    <definedName name="Component_comp_p">'Т-Гор.вода'!$O$24</definedName>
    <definedName name="dataType">Титульный!$F$19</definedName>
    <definedName name="Date_of_publication_ref">'Ссылки на публикации'!$G$11:$G$16</definedName>
    <definedName name="dateCh">Титульный!$F$20</definedName>
    <definedName name="dateZayavl">Титульный!$F$16</definedName>
    <definedName name="default_val_1">'Плата резерв. мощ.'!$O$21</definedName>
    <definedName name="default_val_2">'Плата резерв. мощ.'!$M$23</definedName>
    <definedName name="default_val_4">et_union_hor!$M$156</definedName>
    <definedName name="default_val_5">'Т-Гор.вода'!$M$23</definedName>
    <definedName name="default_val_6">et_union_hor!$M$100</definedName>
    <definedName name="et_add_POST_5">et_union_hor!$M$103</definedName>
    <definedName name="et_Comm">et_union_hor!$4:$4</definedName>
    <definedName name="et_Component_comp">et_union_hor!$O$100</definedName>
    <definedName name="et_Component_comp_p">et_union_hor!$O$111</definedName>
    <definedName name="et_DS_range">et_union_hor!$Y$194</definedName>
    <definedName name="et_List00_00">et_union_hor!$259:$275</definedName>
    <definedName name="et_List00_01">et_union_hor!$259:$261</definedName>
    <definedName name="et_List00_02">et_union_hor!$263:$265</definedName>
    <definedName name="et_List00_03">et_union_hor!$267:$269</definedName>
    <definedName name="et_List00_04">et_union_hor!$271:$275</definedName>
    <definedName name="et_List01_01">et_union_hor!$250:$251</definedName>
    <definedName name="et_List01_02">et_union_hor!$255:$255</definedName>
    <definedName name="et_List02">et_union_hor!$9:$13</definedName>
    <definedName name="et_List02_1">et_union_hor!$9:$12</definedName>
    <definedName name="et_List02_2">et_union_hor!$9:$11</definedName>
    <definedName name="et_List02_3">et_union_hor!$9:$10</definedName>
    <definedName name="et_List02_4">et_union_hor!$9:$9</definedName>
    <definedName name="et_List02_changeColor_1">et_union_hor!$J$9</definedName>
    <definedName name="et_List02_changeColor_2">et_union_hor!$N$9</definedName>
    <definedName name="et_List02_changeColor_3">et_union_hor!$R$9</definedName>
    <definedName name="et_List02_changeColor_4">et_union_hor!$V$9</definedName>
    <definedName name="et_List03">et_union_hor!$279:$279</definedName>
    <definedName name="et_List04">et_union_hor!$205:$205</definedName>
    <definedName name="et_List06">et_union_hor!$214:$214</definedName>
    <definedName name="et_List06_1">et_union_hor!$26:$38</definedName>
    <definedName name="et_List06_1_1">et_union_hor!$31:$31</definedName>
    <definedName name="et_List06_1_2">et_union_hor!$30:$33</definedName>
    <definedName name="et_List06_1_3">et_union_hor!$29:$34</definedName>
    <definedName name="et_List06_1_4">et_union_hor!$28:$35</definedName>
    <definedName name="et_List06_1_5">et_union_hor!$27:$36</definedName>
    <definedName name="et_List06_1_6">et_union_hor!$26:$37</definedName>
    <definedName name="et_List06_1_7">et_union_hor!$25:$38</definedName>
    <definedName name="et_List06_1_MC">et_union_hor!$M$25:$M$38</definedName>
    <definedName name="et_List06_1_MC2">et_union_hor!$M$25:$M$32</definedName>
    <definedName name="et_List06_1_MC3">et_union_hor!$O$25:$V$30</definedName>
    <definedName name="et_List06_1_Period">et_union_hor!$O$25:$U$39</definedName>
    <definedName name="et_List06_10_1">et_union_hor!$184:$187</definedName>
    <definedName name="et_List06_10_1_K">et_union_hor!$N$198:$Y$201</definedName>
    <definedName name="et_List06_10_2">et_union_hor!$184:$185</definedName>
    <definedName name="et_List06_10_3">et_union_hor!$184:$186</definedName>
    <definedName name="et_List06_10_4">et_union_hor!$183:$188</definedName>
    <definedName name="et_List06_10_5">et_union_hor!$182:$189</definedName>
    <definedName name="et_List06_10_6">et_union_hor!$181:$190</definedName>
    <definedName name="et_List06_10_7">et_union_hor!$180:$191</definedName>
    <definedName name="et_List06_10_8">et_union_hor!$184:$184</definedName>
    <definedName name="et_List06_10_MC">et_union_hor!$M$180:$M$191</definedName>
    <definedName name="et_List06_10_MC2">et_union_hor!$M$180:$M$184</definedName>
    <definedName name="et_List06_10_MC3">et_union_hor!$N$180:$AF$183</definedName>
    <definedName name="et_List06_10_MC4">et_union_hor!$Y$184:$AE$185</definedName>
    <definedName name="et_List06_10_Period">et_union_hor!$Z$180:$AE$191</definedName>
    <definedName name="et_List06_2">et_union_hor!$44:$56</definedName>
    <definedName name="et_List06_2_1">et_union_hor!$49:$49</definedName>
    <definedName name="et_List06_2_2">et_union_hor!$48:$51</definedName>
    <definedName name="et_List06_2_3">et_union_hor!$47:$52</definedName>
    <definedName name="et_List06_2_4">et_union_hor!$46:$53</definedName>
    <definedName name="et_List06_2_5">et_union_hor!$45:$54</definedName>
    <definedName name="et_List06_2_6">et_union_hor!$44:$55</definedName>
    <definedName name="et_List06_2_7">et_union_hor!$43:$56</definedName>
    <definedName name="et_List06_2_MC">et_union_hor!$M$43:$M$56</definedName>
    <definedName name="et_List06_2_MC2">et_union_hor!$M$43:$M$50</definedName>
    <definedName name="et_List06_2_MC3">et_union_hor!$O$43:$V$48</definedName>
    <definedName name="et_List06_2_Period">et_union_hor!$O$43:$U$56</definedName>
    <definedName name="et_List06_3">et_union_hor!$61:$73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et_union_hor!$63:$70</definedName>
    <definedName name="et_List06_3_5">et_union_hor!$62:$71</definedName>
    <definedName name="et_List06_3_6">et_union_hor!$61:$72</definedName>
    <definedName name="et_List06_3_7">et_union_hor!$60:$73</definedName>
    <definedName name="et_List06_3_MC">et_union_hor!$M$60:$M$73</definedName>
    <definedName name="et_List06_3_MC2">et_union_hor!$M$60:$M$67</definedName>
    <definedName name="et_List06_3_MC3">et_union_hor!$O$60:$AX$65</definedName>
    <definedName name="et_List06_3_Period">et_union_hor!$O$60:$U$73</definedName>
    <definedName name="et_List06_4">et_union_hor!$78:$90</definedName>
    <definedName name="et_List06_4_1">et_union_hor!$83:$83</definedName>
    <definedName name="et_List06_4_2">et_union_hor!$82:$85</definedName>
    <definedName name="et_List06_4_3">et_union_hor!$81:$86</definedName>
    <definedName name="et_List06_4_4">et_union_hor!$80:$87</definedName>
    <definedName name="et_List06_4_5">et_union_hor!$79:$88</definedName>
    <definedName name="et_List06_4_6">et_union_hor!$78:$89</definedName>
    <definedName name="et_List06_4_7">et_union_hor!$77:$90</definedName>
    <definedName name="et_List06_4_MC">et_union_hor!$M$77:$M$90</definedName>
    <definedName name="et_List06_4_MC2">et_union_hor!$M$77:$M$84</definedName>
    <definedName name="et_List06_4_MC3">et_union_hor!$O$77:$V$82</definedName>
    <definedName name="et_List06_4_Period">et_union_hor!$O$77:$U$90</definedName>
    <definedName name="et_List06_5">et_union_hor!$95:$111</definedName>
    <definedName name="et_List06_5_0">et_union_hor!$101:$101</definedName>
    <definedName name="et_List06_5_0_first">et_union_hor!$111:$111</definedName>
    <definedName name="et_List06_5_1">et_union_hor!$100:$103</definedName>
    <definedName name="et_List06_5_2">et_union_hor!$99:$104</definedName>
    <definedName name="et_List06_5_3">et_union_hor!$98:$105</definedName>
    <definedName name="et_List06_5_4">et_union_hor!$97:$106</definedName>
    <definedName name="et_List06_5_5">et_union_hor!$96:$107</definedName>
    <definedName name="et_List06_5_6">et_union_hor!$95:$108</definedName>
    <definedName name="et_List06_5_7">et_union_hor!$94:$111</definedName>
    <definedName name="et_List06_5_MC">et_union_hor!$M$94:$M$109</definedName>
    <definedName name="et_List06_5_MC2">et_union_hor!$M$94:$M$102</definedName>
    <definedName name="et_List06_5_MC3">et_union_hor!$O$94:$AA$99</definedName>
    <definedName name="et_List06_5_Period">et_union_hor!$O$94:$Z$111</definedName>
    <definedName name="et_List06_6">et_union_hor!$117:$129</definedName>
    <definedName name="et_List06_6_1">et_union_hor!$122:$122</definedName>
    <definedName name="et_List06_6_2">et_union_hor!$121:$124</definedName>
    <definedName name="et_List06_6_3">et_union_hor!$120:$125</definedName>
    <definedName name="et_List06_6_4">et_union_hor!$119:$126</definedName>
    <definedName name="et_List06_6_5">et_union_hor!$118:$127</definedName>
    <definedName name="et_List06_6_6">et_union_hor!$117:$128</definedName>
    <definedName name="et_List06_6_7">et_union_hor!$116:$129</definedName>
    <definedName name="et_List06_6_MC">et_union_hor!$M$116:$M$129</definedName>
    <definedName name="et_List06_6_MC2">et_union_hor!$M$116:$M$123</definedName>
    <definedName name="et_List06_6_MC3">et_union_hor!$O$116:$V$121</definedName>
    <definedName name="et_List06_6_Period">et_union_hor!$O$116:$U$129</definedName>
    <definedName name="et_List06_7">et_union_hor!$134:$146</definedName>
    <definedName name="et_List06_7_1">et_union_hor!$139:$139</definedName>
    <definedName name="et_List06_7_2">et_union_hor!$138:$141</definedName>
    <definedName name="et_List06_7_3">et_union_hor!$137:$142</definedName>
    <definedName name="et_List06_7_4">et_union_hor!$136:$143</definedName>
    <definedName name="et_List06_7_5">et_union_hor!$135:$144</definedName>
    <definedName name="et_List06_7_6">et_union_hor!$134:$145</definedName>
    <definedName name="et_List06_7_7">et_union_hor!$133:$146</definedName>
    <definedName name="et_List06_7_MC">et_union_hor!$M$133:$M$146</definedName>
    <definedName name="et_List06_7_MC2">et_union_hor!$M$133:$M$140</definedName>
    <definedName name="et_List06_7_MC3">et_union_hor!$O$133:$V$138</definedName>
    <definedName name="et_List06_7_Period">et_union_hor!$O$133:$U$146</definedName>
    <definedName name="et_List06_8">et_union_hor!$151:$163</definedName>
    <definedName name="et_List06_8_1">et_union_hor!$156:$156</definedName>
    <definedName name="et_List06_8_2">et_union_hor!$155:$158</definedName>
    <definedName name="et_List06_8_3">et_union_hor!$154:$159</definedName>
    <definedName name="et_List06_8_4">et_union_hor!$153:$160</definedName>
    <definedName name="et_List06_8_5">et_union_hor!$152:$161</definedName>
    <definedName name="et_List06_8_6">et_union_hor!$151:$162</definedName>
    <definedName name="et_List06_8_7">et_union_hor!$150:$163</definedName>
    <definedName name="et_List06_8_MC">et_union_hor!$M$150:$M$163</definedName>
    <definedName name="et_List06_8_MC2">et_union_hor!$M$150:$M$157</definedName>
    <definedName name="et_List06_8_MC3">et_union_hor!$O$150:$V$155</definedName>
    <definedName name="et_List06_8_Period">et_union_hor!$O$150:$U$163</definedName>
    <definedName name="et_List06_9">et_union_hor!$168:$176</definedName>
    <definedName name="et_List06_9_1">et_union_hor!$171:$171</definedName>
    <definedName name="et_List06_9_4">et_union_hor!$170:$173</definedName>
    <definedName name="et_List06_9_5">et_union_hor!$169:$174</definedName>
    <definedName name="et_List06_9_6">et_union_hor!$168:$175</definedName>
    <definedName name="et_List06_9_7">et_union_hor!$167:$176</definedName>
    <definedName name="et_List06_9_MC">et_union_hor!$M$167:$M$176</definedName>
    <definedName name="et_List06_9_MC2">et_union_hor!$M$167:$M$171</definedName>
    <definedName name="et_List06_9_MC3">et_union_hor!$O$167:$W$170</definedName>
    <definedName name="et_List06_9_Period">et_union_hor!$Q$167:$V$177</definedName>
    <definedName name="et_List07">et_union_hor!$210:$210</definedName>
    <definedName name="et_List08">et_union_hor!$222:$222</definedName>
    <definedName name="et_List09">et_union_hor!$226:$229</definedName>
    <definedName name="et_List09_1">et_union_hor!$233:$233</definedName>
    <definedName name="et_List09_2">et_union_hor!$237:$237</definedName>
    <definedName name="et_List09_3">et_union_hor!$241:$241</definedName>
    <definedName name="et_List10">et_union_hor!$245:$245</definedName>
    <definedName name="et_List12_ch_per">et_union_hor!$L$295</definedName>
    <definedName name="et_List12_inv_pr">et_union_hor!$C$311:$D$311</definedName>
    <definedName name="et_List12_p2">et_union_hor!$287:$288</definedName>
    <definedName name="et_List12_p2_per">et_union_hor!$298:$298</definedName>
    <definedName name="et_List12_p3_per">et_union_hor!$295:$295</definedName>
    <definedName name="et_List12_p4">et_union_hor!$283:$284</definedName>
    <definedName name="et_List12_p4_per">et_union_hor!$304:$304</definedName>
    <definedName name="et_List12_p5">et_union_hor!$291:$292</definedName>
    <definedName name="et_List12_p5_per">et_union_hor!$301:$301</definedName>
    <definedName name="et_List12_p6">et_union_hor!$283:$284</definedName>
    <definedName name="et_List12_p6_per">et_union_hor!$304:$304</definedName>
    <definedName name="et_List15">et_union_hor!$307:$307</definedName>
    <definedName name="et_List17">et_union_hor!$331:$331</definedName>
    <definedName name="et_List18_T20">et_union_hor!$C$335:$F$355</definedName>
    <definedName name="et_List18_T20_p4">et_union_hor!$350:$350</definedName>
    <definedName name="et_List18_T20_p5">et_union_hor!$352:$352</definedName>
    <definedName name="et_List18_T20_p6">et_union_hor!$354:$354</definedName>
    <definedName name="et_List18_T20_Per">et_union_hor!$C$334</definedName>
    <definedName name="et_List18_T21">et_union_hor!$C$358:$N$380</definedName>
    <definedName name="et_List18_T22">et_union_hor!$C$383:$F$395</definedName>
    <definedName name="et_List18_T23">et_union_hor!$C$398:$N$417</definedName>
    <definedName name="et_List18_T24">et_union_hor!$C$420:$F$427</definedName>
    <definedName name="et_List18_T25">et_union_hor!$C$430:$I$454</definedName>
    <definedName name="et_List18_T26">et_union_hor!$C$457:$I$468</definedName>
    <definedName name="et_List19">et_union_hor!$316:$316</definedName>
    <definedName name="et_List20">et_union_hor!$320:$320</definedName>
    <definedName name="et_List21_1">et_union_hor!$324:$325</definedName>
    <definedName name="et_List21_2">et_union_hor!$328:$328</definedName>
    <definedName name="et_List21_3">et_union_hor!$L$324:$L$328</definedName>
    <definedName name="et_OneRates_1">et_union_hor!$O$31</definedName>
    <definedName name="et_OneRates_2">et_union_hor!$O$49</definedName>
    <definedName name="et_OneRates_3">et_union_hor!$O$66</definedName>
    <definedName name="et_OneRates_4">et_union_hor!$O$83</definedName>
    <definedName name="et_OneRates_5">et_union_hor!$Q$100</definedName>
    <definedName name="et_OneRates_5_comp">et_union_hor!$P$100</definedName>
    <definedName name="et_OneRates_5_comp_p">et_union_hor!$P$111</definedName>
    <definedName name="et_OneRates_5_p">et_union_hor!$Q$111</definedName>
    <definedName name="et_OneRates_6">et_union_hor!$O$122</definedName>
    <definedName name="et_OneRates_7">et_union_hor!$O$139</definedName>
    <definedName name="et_pIns_List06_1_Period">et_union_hor!$V$25:$V$39</definedName>
    <definedName name="et_pIns_List06_10_Period">et_union_hor!$AF$180:$AF$191</definedName>
    <definedName name="et_pIns_List06_2_Period">et_union_hor!$V$43:$V$56</definedName>
    <definedName name="et_pIns_List06_3_Period">et_union_hor!$AX$60:$AX$73</definedName>
    <definedName name="et_pIns_List06_4_Period">et_union_hor!$V$77:$V$90</definedName>
    <definedName name="et_pIns_List06_5_Period">et_union_hor!$AA$94:$AA$111</definedName>
    <definedName name="et_pIns_List06_6_Period">et_union_hor!$V$116:$V$129</definedName>
    <definedName name="et_pIns_List06_7_Period">et_union_hor!$V$133:$V$146</definedName>
    <definedName name="et_pIns_List06_8_Period">et_union_hor!$V$150:$V$163</definedName>
    <definedName name="et_pIns_List06_9_Period">et_union_hor!$W$167:$W$177</definedName>
    <definedName name="et_TN_range">et_union_hor!$Q$194</definedName>
    <definedName name="et_TS_range">et_union_hor!$U$194</definedName>
    <definedName name="et_TwoRates_1">et_union_hor!$P$31:$Q$31</definedName>
    <definedName name="et_TwoRates_2">et_union_hor!$P$49:$Q$49</definedName>
    <definedName name="et_TwoRates_3">et_union_hor!$P$66:$Q$66</definedName>
    <definedName name="et_TwoRates_5">et_union_hor!$R$100:$S$100</definedName>
    <definedName name="et_TwoRates_5_comp">et_union_hor!$T$100:$U$100</definedName>
    <definedName name="et_TwoRates_5_comp_p">et_union_hor!$T$111:$V$111</definedName>
    <definedName name="et_TwoRates_5_p">et_union_hor!$R$111:$S$111</definedName>
    <definedName name="et_TwoRates_6">et_union_hor!$P$122:$Q$122</definedName>
    <definedName name="et_TwoRates_7">et_union_hor!$P$139:$Q$139</definedName>
    <definedName name="fil">Титульный!$F$25</definedName>
    <definedName name="fil_flag">Титульный!$F$22</definedName>
    <definedName name="FirstLine">Инструкция!$A$6</definedName>
    <definedName name="flag_publication">Титульный!$F$11</definedName>
    <definedName name="flagDS">'Т-подкл'!$V$16:$V$29</definedName>
    <definedName name="flagMO">'Перечень тарифов'!$K$21:$K$27</definedName>
    <definedName name="flagSource">'Перечень тарифов'!$S$21:$S$27</definedName>
    <definedName name="flagST">'Перечень тарифов'!$O$21:$O$27</definedName>
    <definedName name="flagTN">'Т-подкл'!$N$16:$N$29</definedName>
    <definedName name="flagTS">'Т-подкл'!$R$16:$R$29</definedName>
    <definedName name="flagTwoTariff">'Перечень тарифов'!$G$21:$G$27</definedName>
    <definedName name="group_rates">'Перечень тарифов'!$E$21:$E$27</definedName>
    <definedName name="header_1">'Т-ТЭ_(1)'!$L$5</definedName>
    <definedName name="header_10">'Т-подкл'!$L$5</definedName>
    <definedName name="header_2">'Т-ТЭ_(2)'!$L$5</definedName>
    <definedName name="header_3">'Т-ТЭ_(3)'!$L$5</definedName>
    <definedName name="header_4">'Т-Теплоноситель'!$L$5</definedName>
    <definedName name="header_5">'Т-Гор.вода'!$L$5</definedName>
    <definedName name="header_6">'Т-передача ТЭ'!$L$5</definedName>
    <definedName name="header_7">'Т-пер.теплоносителя'!$L$5</definedName>
    <definedName name="header_8">'Плата резерв. мощ.'!$L$5</definedName>
    <definedName name="header_9">'Т-подкл(инд)'!$L$5</definedName>
    <definedName name="hlApr">'Перечень тарифов'!$G$11</definedName>
    <definedName name="Info_FilFlag">modInfo!$B$1</definedName>
    <definedName name="Info_ForMOInListMO">modInfo!$B$15</definedName>
    <definedName name="Info_ForMRInListMO">modInfo!$B$14</definedName>
    <definedName name="Info_ForSKIInListMO">modInfo!$B$16</definedName>
    <definedName name="Info_ForSKINumberInListMO">modInfo!$B$17</definedName>
    <definedName name="Info_NoteStandarts">modInfo!$B$19</definedName>
    <definedName name="Info_PeriodInTitle">modInfo!$B$4</definedName>
    <definedName name="Info_PublicationNotDisclosed">modInfo!$B$12</definedName>
    <definedName name="Info_PublicationPdf">modInfo!$B$11</definedName>
    <definedName name="Info_PublicationWeb">modInfo!$B$10</definedName>
    <definedName name="Info_T_Podkl">modInfo!$B$21</definedName>
    <definedName name="Info_TitleFlagCrossSubsidization">modInfo!$B$8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Титульный!$F$26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Инструкция!$I$80</definedName>
    <definedName name="instr_hyp3">Инструкция!$H$81</definedName>
    <definedName name="InvestProg">Титульный!$F$33</definedName>
    <definedName name="isComponent">'Перечень тарифов'!$G$13</definedName>
    <definedName name="isDiff">'Перечень тарифов'!$G$17</definedName>
    <definedName name="isSellers">'Перечень тарифов'!$G$12</definedName>
    <definedName name="kind_group_rates">TEHSHEET!$X$2:$X$11</definedName>
    <definedName name="kind_group_rates_load">TEHSHEET!$AP$2:$AP$11</definedName>
    <definedName name="kind_group_rates_load_filter">TEHSHEET!$AQ$2:$AQ$10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TEHSHEET!$P$2:$P$4</definedName>
    <definedName name="kind_of_diameters">TEHSHEET!$T$2:$T$6</definedName>
    <definedName name="kind_of_fuel">TEHSHEET!$AK$2:$AK$9</definedName>
    <definedName name="kind_of_heat_transfer">TEHSHEET!$O$2:$O$14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Титульный!$F$27</definedName>
    <definedName name="LIST_MR_MO_OKTMO">REESTR_MO!$A$2:$D$312</definedName>
    <definedName name="List00_00">Титульный!$35:$51</definedName>
    <definedName name="List00_01">Титульный!$35:$37</definedName>
    <definedName name="List00_02">Титульный!$39:$41</definedName>
    <definedName name="List00_03">Титульный!$43:$45</definedName>
    <definedName name="List00_04">Титульный!$47:$51</definedName>
    <definedName name="List06_1_DP">'Т-ТЭ_(1)'!$11:$11</definedName>
    <definedName name="List06_1_MC">'Т-ТЭ_(1)'!$O$17:$O$31</definedName>
    <definedName name="List06_1_MC2">'Т-ТЭ_(1)'!$V$17:$V$31</definedName>
    <definedName name="List06_1_Period">'Т-ТЭ_(1)'!$O$17:$U$31</definedName>
    <definedName name="List06_10_DP">'Т-подкл'!$11:$11</definedName>
    <definedName name="List06_10_MC2">'Т-подкл'!$AF$17:$AF$29</definedName>
    <definedName name="List06_10_Period">'Т-подкл'!$Z$17:$AE$29</definedName>
    <definedName name="List06_10_region">'Т-подкл'!$N$21:$Y$23</definedName>
    <definedName name="List06_2_DP">'Т-ТЭ_(2)'!$11:$11</definedName>
    <definedName name="List06_2_MC">'Т-ТЭ_(2)'!$O$17:$O$31</definedName>
    <definedName name="List06_2_MC2">'Т-ТЭ_(2)'!$V$17:$V$31</definedName>
    <definedName name="List06_2_Period">'Т-ТЭ_(2)'!$O$17:$U$31</definedName>
    <definedName name="List06_3_DP">'Т-ТЭ_(3)'!$11:$11</definedName>
    <definedName name="List06_3_MC">'Т-ТЭ_(3)'!$O$17:$O$27</definedName>
    <definedName name="List06_3_MC2">'Т-ТЭ_(3)'!$AX$17:$AX$27</definedName>
    <definedName name="List06_3_Period">'Т-ТЭ_(3)'!$O$17:$U$27</definedName>
    <definedName name="List06_4_DP">'Т-Теплоноситель'!$11:$11</definedName>
    <definedName name="List06_4_MC2">'Т-Теплоноситель'!$V$17:$V$31</definedName>
    <definedName name="List06_4_Period">'Т-Теплоноситель'!$O$17:$U$31</definedName>
    <definedName name="List06_5_0">'Т-Гор.вода'!$24:$24</definedName>
    <definedName name="List06_5_DP">'Т-Гор.вода'!$11:$11</definedName>
    <definedName name="List06_5_MC">'Т-Гор.вода'!$O$17:$O$33</definedName>
    <definedName name="List06_5_MC2">'Т-Гор.вода'!$AA$17:$AA$33</definedName>
    <definedName name="List06_5_Period">'Т-Гор.вода'!$O$17:$Z$33</definedName>
    <definedName name="List06_6_DP">'Т-передача ТЭ'!$11:$11</definedName>
    <definedName name="List06_6_MC">'Т-передача ТЭ'!$O$17:$O$31</definedName>
    <definedName name="List06_6_MC2">'Т-передача ТЭ'!$V$17:$V$31</definedName>
    <definedName name="List06_6_Period">'Т-передача ТЭ'!$O$17:$U$31</definedName>
    <definedName name="List06_7_DP">'Т-пер.теплоносителя'!$11:$11</definedName>
    <definedName name="List06_7_MC">'Т-пер.теплоносителя'!$O$17:$O$31</definedName>
    <definedName name="List06_7_MC2">'Т-пер.теплоносителя'!$V$17:$V$31</definedName>
    <definedName name="List06_7_Period">'Т-пер.теплоносителя'!$O$17:$U$31</definedName>
    <definedName name="List06_8_DP">'Плата резерв. мощ.'!$11:$11</definedName>
    <definedName name="List06_8_MC">'Плата резерв. мощ.'!$O$17:$O$31</definedName>
    <definedName name="List06_8_MC2">'Плата резерв. мощ.'!$V$17:$V$31</definedName>
    <definedName name="List06_8_Period">'Плата резерв. мощ.'!$O$17:$U$31</definedName>
    <definedName name="List06_9_DP">'Т-подкл(инд)'!$11:$11</definedName>
    <definedName name="List06_9_MC">'Т-подкл(инд)'!$O$17:$O$27</definedName>
    <definedName name="List06_9_MC2">'Т-подкл(инд)'!$W$17:$W$27</definedName>
    <definedName name="List06_9_Period">'Т-подкл(инд)'!$Q$17:$V$27</definedName>
    <definedName name="List12_date">Предложение!$J$13:$K$45</definedName>
    <definedName name="List15_GroundMaterials">Закупки!$G$10:$G$14</definedName>
    <definedName name="List15_p_2">Закупки!$F$11:$G$13</definedName>
    <definedName name="List16_t1">'Форма 5'!$F$10:$J$11</definedName>
    <definedName name="List16_t2">'Форма 5'!$F$11:$J$12</definedName>
    <definedName name="List18_T20">'Форма 1.10'!$C$8:$F$9</definedName>
    <definedName name="List18_T20_all">'Форма 1.10'!$C$7:$F$11</definedName>
    <definedName name="List18_T21">'Форма 1.10'!$C$13:$N$14</definedName>
    <definedName name="List18_T21_all">'Форма 1.10'!$C$12:$N$14</definedName>
    <definedName name="List18_T22">'Форма 1.10'!$C$17:$F$18</definedName>
    <definedName name="List18_T22_all">'Форма 1.10'!$C$15:$F$18</definedName>
    <definedName name="List18_T23">'Форма 1.10'!$C$21:$L$22</definedName>
    <definedName name="List18_T23_all">'Форма 1.10'!$C$19:$N$22</definedName>
    <definedName name="List18_T24">'Форма 1.10'!$C$25:$F$26</definedName>
    <definedName name="List18_T24_all">'Форма 1.10'!$C$23:$F$26</definedName>
    <definedName name="List18_T25">'Форма 1.10'!$C$29:$I$30</definedName>
    <definedName name="List18_T25_all">'Форма 1.10'!$C$27:$I$30</definedName>
    <definedName name="List18_T26">'Форма 1.10'!$C$33:$I$34</definedName>
    <definedName name="List18_T26_all">'Форма 1.10'!$C$31:$I$34</definedName>
    <definedName name="List18_T27">'Форма 1.10'!$C$37:$E$58</definedName>
    <definedName name="List18_T27_1">'Форма 1.10'!$C$62:$F$71</definedName>
    <definedName name="List18_T27_1_all">'Форма 1.10'!$C$60:$F$72</definedName>
    <definedName name="List18_T27_all">'Форма 1.10'!$C$35:$E$58</definedName>
    <definedName name="List19_1_data">'Таблица 20'!$H$12:$R$13</definedName>
    <definedName name="logical">TEHSHEET!$D$2:$D$3</definedName>
    <definedName name="MODesc">'Перечень тарифов'!$N$21:$N$27</definedName>
    <definedName name="MONTH">TEHSHEET!$E$2:$E$13</definedName>
    <definedName name="nalog">Титульный!$F$31</definedName>
    <definedName name="name_rates">'Перечень тарифов'!$J$21:$J$27</definedName>
    <definedName name="name_rates_4">TEHSHEET!$AA$2:$AA$3</definedName>
    <definedName name="name_rates_4_filter">TEHSHEET!$AB$2:$AB$3</definedName>
    <definedName name="name_rates_8">TEHSHEET!$AC$2:$AC$4</definedName>
    <definedName name="name_rates_8_filter">TEHSHEET!$AD$2:$AD$4</definedName>
    <definedName name="nameApr">'Перечень тарифов'!$G$8</definedName>
    <definedName name="numberZayavl">Титульный!$F$17</definedName>
    <definedName name="OneRates_1">'Т-ТЭ_(1)'!$O$23</definedName>
    <definedName name="OneRates_2">'Т-ТЭ_(2)'!$O$23</definedName>
    <definedName name="OneRates_3">'Т-ТЭ_(3)'!$O$23</definedName>
    <definedName name="OneRates_4">'Т-Теплоноситель'!$O$23</definedName>
    <definedName name="OneRates_5">'Т-Гор.вода'!$Q$23</definedName>
    <definedName name="OneRates_5_comp">'Т-Гор.вода'!$P$23</definedName>
    <definedName name="OneRates_5_comp_p">'Т-Гор.вода'!$P$24</definedName>
    <definedName name="OneRates_5_p">'Т-Гор.вода'!$Q$24</definedName>
    <definedName name="OneRates_6">'Т-передача ТЭ'!$O$23</definedName>
    <definedName name="OneRates_7">'Т-пер.теплоносителя'!$O$23</definedName>
    <definedName name="org">Титульный!$F$24</definedName>
    <definedName name="Org_Address">Титульный!$F$36:$F$37</definedName>
    <definedName name="Org_buhg">Титульный!$F$44:$F$45</definedName>
    <definedName name="Org_main">Титульный!$F$40:$F$41</definedName>
    <definedName name="Org_otv_lico">Титульный!$F$48:$F$51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2">'Перечень тарифов'!$C$21:$C$27</definedName>
    <definedName name="pDel_List02_1">'Перечень тарифов'!$H$21:$H$27</definedName>
    <definedName name="pDel_List02_2">'Перечень тарифов'!$L$21:$L$27</definedName>
    <definedName name="pDel_List02_3">'Перечень тарифов'!$P$21:$P$27</definedName>
    <definedName name="pDel_List02_4">'Перечень тарифов'!$T$21:$T$27</definedName>
    <definedName name="pDel_List03">'Ссылки на публикации'!$C$11:$C$16</definedName>
    <definedName name="pDel_List06_1_1">'Т-ТЭ_(1)'!$K$17:$K$31</definedName>
    <definedName name="pDel_List06_1_2">'Т-ТЭ_(1)'!$J$17:$J$31</definedName>
    <definedName name="pDel_List06_1_3">'Т-ТЭ_(1)'!$I$17:$I$31</definedName>
    <definedName name="pDel_List06_10_4">'Т-подкл'!$N$17:$AF$29,'Т-подкл'!$N$17:$AF$29,'Т-подкл'!$N$17:$AF$29</definedName>
    <definedName name="pDel_List06_10_5">'Т-подкл'!$K$17:$K$29</definedName>
    <definedName name="pDel_List06_2_1">'Т-ТЭ_(2)'!$K$17:$K$31</definedName>
    <definedName name="pDel_List06_2_2">'Т-ТЭ_(2)'!$J$17:$J$31</definedName>
    <definedName name="pDel_List06_2_3">'Т-ТЭ_(2)'!$I$16:$I$31</definedName>
    <definedName name="pDel_List06_3_1">'Т-ТЭ_(3)'!$K$17:$K$27</definedName>
    <definedName name="pDel_List06_3_2">'Т-ТЭ_(3)'!$J$17:$J$27</definedName>
    <definedName name="pDel_List06_3_3">'Т-ТЭ_(3)'!$I$17:$I$27</definedName>
    <definedName name="pDel_List06_4_1">'Т-Теплоноситель'!$K$17:$K$31</definedName>
    <definedName name="pDel_List06_4_2">'Т-Теплоноситель'!$J$17:$J$31</definedName>
    <definedName name="pDel_List06_4_3">'Т-Теплоноситель'!$I$17:$I$31</definedName>
    <definedName name="pDel_List06_5_1">'Т-Гор.вода'!$K$17:$K$33</definedName>
    <definedName name="pDel_List06_5_2">'Т-Гор.вода'!$J$17:$J$33</definedName>
    <definedName name="pDel_List06_5_3">'Т-Гор.вода'!$I$17:$I$33</definedName>
    <definedName name="pDel_List06_6_1">'Т-передача ТЭ'!$K$17:$K$31</definedName>
    <definedName name="pDel_List06_6_2">'Т-передача ТЭ'!$J$17:$J$31</definedName>
    <definedName name="pDel_List06_6_3">'Т-передача ТЭ'!$I$17:$I$31</definedName>
    <definedName name="pDel_List06_7_1">'Т-пер.теплоносителя'!$K$17:$K$31</definedName>
    <definedName name="pDel_List06_7_2">'Т-пер.теплоносителя'!$J$17:$J$31</definedName>
    <definedName name="pDel_List06_7_3">'Т-пер.теплоносителя'!$I$17:$I$31</definedName>
    <definedName name="pDel_List06_8_1">'Плата резерв. мощ.'!$K$17:$K$31</definedName>
    <definedName name="pDel_List06_8_2">'Плата резерв. мощ.'!$J$17:$J$31</definedName>
    <definedName name="pDel_List06_8_3">'Плата резерв. мощ.'!$I$17:$I$31</definedName>
    <definedName name="pDel_List06_9_5">'Т-подкл(инд)'!$K$17:$K$27</definedName>
    <definedName name="pDel_List07">'Сведения об изменении'!$C$12:$C$14</definedName>
    <definedName name="pDel_List12">Предложение!$I$12:$I$45</definedName>
    <definedName name="pDel_List15">Закупки!$C$13:$C$14</definedName>
    <definedName name="pDel_List17">'Форма 1.9'!$C$22:$C$23</definedName>
    <definedName name="pDel_List19">'Таблица 20'!$G$11:$G$13</definedName>
    <definedName name="pDel_List20">'Таблица 27'!$G$19:$G$42</definedName>
    <definedName name="pDel_List21_1">'Таблица 27.1'!$G$20:$G$31</definedName>
    <definedName name="pDel_List21_2">'Таблица 27.1'!$J$19:$J$31</definedName>
    <definedName name="pDel_List21_3">'Таблица 27.1'!$L$16:$M$16</definedName>
    <definedName name="periodEnd">Титульный!$F$14</definedName>
    <definedName name="periodStart">Титульный!$F$13</definedName>
    <definedName name="pIns_Comm">Комментарии!$E$13</definedName>
    <definedName name="pIns_List02">'Перечень тарифов'!$E$27</definedName>
    <definedName name="pIns_List03">'Ссылки на публикации'!$E$16</definedName>
    <definedName name="pIns_List06_1_Period">'Т-ТЭ_(1)'!$V$13:$V$31</definedName>
    <definedName name="pIns_List06_10_Period">'Т-подкл'!$AF$13:$AF$29</definedName>
    <definedName name="pIns_List06_2_Period">'Т-ТЭ_(2)'!$V$13:$V$31</definedName>
    <definedName name="pIns_List06_3_Period">'Т-ТЭ_(3)'!$AX$13:$AX$27</definedName>
    <definedName name="pIns_List06_4_Period">'Т-Теплоноситель'!$V$17:$V$31</definedName>
    <definedName name="pIns_List06_5_Period">'Т-Гор.вода'!$AA$13:$AA$33</definedName>
    <definedName name="pIns_List06_6_Period">'Т-передача ТЭ'!$V$13:$V$31</definedName>
    <definedName name="pIns_List06_7_Period">'Т-пер.теплоносителя'!$V$13:$V$31</definedName>
    <definedName name="pIns_List06_8_Period">'Плата резерв. мощ.'!$V$13:$V$31</definedName>
    <definedName name="pIns_List06_9_Period">'Т-подкл(инд)'!$W$13:$W$27</definedName>
    <definedName name="pIns_List07">'Сведения об изменении'!$E$14</definedName>
    <definedName name="pIns_List12">Предложение!$G$45</definedName>
    <definedName name="pIns_List12_p2">Предложение!$G$19</definedName>
    <definedName name="pIns_List12_p2_per">Предложение!$J$15:$J$20</definedName>
    <definedName name="pIns_List12_p3_per">Предложение!$J$20:$J$23</definedName>
    <definedName name="pIns_List12_p4">Предложение!$G$31</definedName>
    <definedName name="pIns_List12_p4_per">Предложение!$J$23:$J$32</definedName>
    <definedName name="pIns_List12_p5">Предложение!$G$40</definedName>
    <definedName name="pIns_List12_p5_per">Предложение!$J$32:$J$41</definedName>
    <definedName name="pIns_List12_p6">Предложение!$G$45</definedName>
    <definedName name="pIns_List12_p6_per">Предложение!$J$41:$J$45</definedName>
    <definedName name="pIns_List15">Закупки!$E$14</definedName>
    <definedName name="pIns_List16_t1">'Форма 5'!$G$11</definedName>
    <definedName name="pIns_List16_t2">'Форма 5'!$G$12</definedName>
    <definedName name="pIns_List17">'Форма 1.9'!$D$23</definedName>
    <definedName name="pIns_List18_T20">'Форма 1.10'!$D$9</definedName>
    <definedName name="pIns_List18_T21">'Форма 1.10'!$D$14</definedName>
    <definedName name="pIns_List18_T22">'Форма 1.10'!$D$18</definedName>
    <definedName name="pIns_List18_T23">'Форма 1.10'!$D$22</definedName>
    <definedName name="pIns_List18_T24">'Форма 1.10'!$D$26</definedName>
    <definedName name="pIns_List18_T25">'Форма 1.10'!$D$30</definedName>
    <definedName name="pIns_List18_T26">'Форма 1.10'!$D$34</definedName>
    <definedName name="pIns_List18_T27">'Форма 1.10'!$D$58</definedName>
    <definedName name="pIns_List18_T27_1">'Форма 1.10'!$D$71</definedName>
    <definedName name="pIns_List19">'Таблица 20'!$I$13</definedName>
    <definedName name="pIns_List20">'Таблица 27'!$I$39,'Таблица 27'!$I$30</definedName>
    <definedName name="pIns_List21_1">'Таблица 27.1'!$I$23,'Таблица 27.1'!$I$27,'Таблица 27.1'!$I$31</definedName>
    <definedName name="pIns_List21_2">'Таблица 27.1'!$K$19:$K$31</definedName>
    <definedName name="pIns_List21_3">'Таблица 27.1'!$M$20</definedName>
    <definedName name="PROT_22">P3_PROT_22,P4_PROT_22,P5_PROT_22</definedName>
    <definedName name="QUARTER">TEHSHEET!$F$2:$F$5</definedName>
    <definedName name="REESTR_ORG_RANGE">REESTR_ORG!$A$2:$L$841</definedName>
    <definedName name="REESTR_VED_RANGE">REESTR_VED!$A$2:$B$4</definedName>
    <definedName name="REESTR_VT_RANGE">REESTR_VT!$A$2:$B$11</definedName>
    <definedName name="RegExc_clear_1">et_union_hor!$L$120:$W$120,et_union_hor!$L$126:$W$126</definedName>
    <definedName name="RegExc_Clear_2">et_union_hor!$L$137:$W$137,et_union_hor!$L$143:$W$143</definedName>
    <definedName name="RegExc_Clear_3">'Т-передача ТЭ'!$L$21:$W$21,'Т-передача ТЭ'!$L$27:$W$27</definedName>
    <definedName name="REGION">TEHSHEET!$A$2:$A$87</definedName>
    <definedName name="region_name">Титульный!$F$7</definedName>
    <definedName name="RegulatoryPeriod">Титульный!$F$13:$F$14</definedName>
    <definedName name="SAPBEXrevision" hidden="1">1</definedName>
    <definedName name="SAPBEXsysID" hidden="1">"BW2"</definedName>
    <definedName name="SAPBEXwbID" hidden="1">"479GSPMTNK9HM4ZSIVE5K2SH6"</definedName>
    <definedName name="shema_podkl_2">'Т-ТЭ_(2)'!$O$21</definedName>
    <definedName name="shema_podkl_3">'Т-ТЭ_(3)'!$O$21</definedName>
    <definedName name="SKI_number">TEHSHEET!$I$2:$I$21</definedName>
    <definedName name="strPublication">Титульный!$F$9</definedName>
    <definedName name="tariffDesc">'Перечень тарифов'!$R$21:$R$27</definedName>
    <definedName name="TECH_ORG_ID">Титульный!$F$1</definedName>
    <definedName name="TwoRates_1">'Т-ТЭ_(1)'!$P$23:$Q$23</definedName>
    <definedName name="TwoRates_2">'Т-ТЭ_(2)'!$P$23:$Q$23</definedName>
    <definedName name="TwoRates_3">'Т-ТЭ_(3)'!$P$23:$Q$23</definedName>
    <definedName name="TwoRates_5">'Т-Гор.вода'!$R$23:$S$23</definedName>
    <definedName name="TwoRates_5_comp">'Т-Гор.вода'!$T$23:$U$23</definedName>
    <definedName name="TwoRates_5_comp_p">'Т-Гор.вода'!$T$24:$U$24</definedName>
    <definedName name="TwoRates_5_p">'Т-Гор.вода'!$R$24:$S$24</definedName>
    <definedName name="TwoRates_6">'Т-передача ТЭ'!$P$23:$Q$23</definedName>
    <definedName name="TwoRates_7">'Т-пер.теплоносителя'!$P$23:$Q$23</definedName>
    <definedName name="UpdStatus">Инструкция!$AA$1</definedName>
    <definedName name="vdet">Титульный!$F$29</definedName>
    <definedName name="version">Инструкция!$B$3</definedName>
    <definedName name="vid_teplnos_1">'Т-ТЭ_(1)'!$M$23</definedName>
    <definedName name="vid_teplnos_10">et_union_hor!$M$139</definedName>
    <definedName name="vid_teplnos_11">'Т-Теплоноситель'!$M$23</definedName>
    <definedName name="vid_teplnos_12">et_union_hor!$M$83</definedName>
    <definedName name="vid_teplnos_2">'Т-ТЭ_(2)'!$M$23</definedName>
    <definedName name="vid_teplnos_3">'Т-ТЭ_(3)'!$M$23</definedName>
    <definedName name="vid_teplnos_4">'Т-передача ТЭ'!$M$23</definedName>
    <definedName name="vid_teplnos_5">'Т-пер.теплоносителя'!$M$23</definedName>
    <definedName name="vid_teplnos_6">et_union_hor!$M$31</definedName>
    <definedName name="vid_teplnos_7">et_union_hor!$M$49</definedName>
    <definedName name="vid_teplnos_8">et_union_hor!$M$66</definedName>
    <definedName name="vid_teplnos_9">et_union_hor!$M$122</definedName>
    <definedName name="VidTopl">'Перечень тарифов'!$G$14</definedName>
    <definedName name="VidTopl_1">'Т-ТЭ_(1)'!$M$8</definedName>
    <definedName name="VidTopl_2">'Т-ТЭ_(2)'!$M$8</definedName>
    <definedName name="VidTopl_3">'Т-ТЭ_(3)'!$M$8</definedName>
    <definedName name="warmNote">'Перечень тарифов'!$W$21:$W$27</definedName>
    <definedName name="warmSource">'Перечень тарифов'!$V$21:$V$27</definedName>
    <definedName name="Website_address_internet">'Ссылки на публикации'!$H$11:$H$16</definedName>
    <definedName name="year_list">TEHSHEET!$C$2:$C$6</definedName>
    <definedName name="year_list1">TEHSHEET!$B$2:$B$27</definedName>
  </definedNames>
  <calcPr calcId="162913" fullCalcOnLoad="1"/>
</workbook>
</file>

<file path=xl/calcChain.xml><?xml version="1.0" encoding="utf-8"?>
<calcChain xmlns="http://schemas.openxmlformats.org/spreadsheetml/2006/main">
  <c r="AS67" i="471" l="1"/>
  <c r="AL67" i="471"/>
  <c r="AE67" i="471"/>
  <c r="X67" i="471"/>
  <c r="O17" i="559"/>
  <c r="H43" i="574"/>
  <c r="G43" i="574"/>
  <c r="H34" i="574"/>
  <c r="G34" i="574"/>
  <c r="H25" i="574"/>
  <c r="G25" i="574"/>
  <c r="H17" i="574"/>
  <c r="G17" i="574"/>
  <c r="E63" i="583"/>
  <c r="C63" i="583"/>
  <c r="D63" i="583"/>
  <c r="F63" i="583"/>
  <c r="F64" i="583"/>
  <c r="C65" i="583"/>
  <c r="D65" i="583"/>
  <c r="C66" i="583"/>
  <c r="D66" i="583"/>
  <c r="E66" i="583"/>
  <c r="F66" i="583"/>
  <c r="C67" i="583"/>
  <c r="D67" i="583"/>
  <c r="C68" i="583"/>
  <c r="D68" i="583"/>
  <c r="E68" i="583"/>
  <c r="F68" i="583"/>
  <c r="C69" i="583"/>
  <c r="D69" i="583"/>
  <c r="C70" i="583"/>
  <c r="D70" i="583"/>
  <c r="E70" i="583"/>
  <c r="F70" i="583"/>
  <c r="C38" i="583"/>
  <c r="D38" i="583"/>
  <c r="E38" i="583"/>
  <c r="C39" i="583"/>
  <c r="D39" i="583"/>
  <c r="E39" i="583"/>
  <c r="C40" i="583"/>
  <c r="D40" i="583"/>
  <c r="E40" i="583"/>
  <c r="C41" i="583"/>
  <c r="D41" i="583"/>
  <c r="E41" i="583"/>
  <c r="C42" i="583"/>
  <c r="D42" i="583"/>
  <c r="E42" i="583"/>
  <c r="C43" i="583"/>
  <c r="D43" i="583"/>
  <c r="E43" i="583"/>
  <c r="C44" i="583"/>
  <c r="D44" i="583"/>
  <c r="E44" i="583"/>
  <c r="C45" i="583"/>
  <c r="D45" i="583"/>
  <c r="E45" i="583"/>
  <c r="C46" i="583"/>
  <c r="D46" i="583"/>
  <c r="E46" i="583"/>
  <c r="C47" i="583"/>
  <c r="D47" i="583"/>
  <c r="E47" i="583"/>
  <c r="C48" i="583"/>
  <c r="D48" i="583"/>
  <c r="E48" i="583"/>
  <c r="C49" i="583"/>
  <c r="D49" i="583"/>
  <c r="E49" i="583"/>
  <c r="C50" i="583"/>
  <c r="D50" i="583"/>
  <c r="E50" i="583"/>
  <c r="C51" i="583"/>
  <c r="D51" i="583"/>
  <c r="E51" i="583"/>
  <c r="C52" i="583"/>
  <c r="D52" i="583"/>
  <c r="E52" i="583"/>
  <c r="C53" i="583"/>
  <c r="D53" i="583"/>
  <c r="E53" i="583"/>
  <c r="C54" i="583"/>
  <c r="D54" i="583"/>
  <c r="E54" i="583"/>
  <c r="C55" i="583"/>
  <c r="D55" i="583"/>
  <c r="E55" i="583"/>
  <c r="C56" i="583"/>
  <c r="D56" i="583"/>
  <c r="E56" i="583"/>
  <c r="C57" i="583"/>
  <c r="D57" i="583"/>
  <c r="E57" i="583"/>
  <c r="AA30" i="471"/>
  <c r="Z31" i="471"/>
  <c r="Q32" i="471"/>
  <c r="Z49" i="471"/>
  <c r="Q50" i="471"/>
  <c r="BB66" i="471"/>
  <c r="Q67" i="471"/>
  <c r="Z83" i="471"/>
  <c r="Q84" i="471"/>
  <c r="V100" i="471"/>
  <c r="AE100" i="471"/>
  <c r="V101" i="471"/>
  <c r="AF102" i="471"/>
  <c r="V111" i="471"/>
  <c r="Z122" i="471"/>
  <c r="Q123" i="471"/>
  <c r="Z139" i="471"/>
  <c r="Q140" i="471"/>
  <c r="Z156" i="471"/>
  <c r="Q157" i="471"/>
  <c r="R172" i="471"/>
  <c r="D331" i="471"/>
  <c r="F331" i="471"/>
  <c r="G331" i="471"/>
  <c r="H331" i="471"/>
  <c r="I331" i="471"/>
  <c r="J331" i="471"/>
  <c r="K331" i="471"/>
  <c r="L331" i="471"/>
  <c r="M331" i="471"/>
  <c r="N331" i="471"/>
  <c r="C334" i="471"/>
  <c r="C336" i="471"/>
  <c r="I363" i="471"/>
  <c r="I364" i="471"/>
  <c r="E370" i="471"/>
  <c r="F370" i="471"/>
  <c r="G370" i="471"/>
  <c r="H370" i="471"/>
  <c r="I370" i="471"/>
  <c r="J370" i="471"/>
  <c r="K370" i="471"/>
  <c r="L370" i="471"/>
  <c r="M370" i="471"/>
  <c r="N370" i="471"/>
  <c r="E371" i="471"/>
  <c r="F371" i="471"/>
  <c r="G371" i="471"/>
  <c r="H371" i="471"/>
  <c r="I371" i="471"/>
  <c r="J371" i="471"/>
  <c r="K371" i="471"/>
  <c r="L371" i="471"/>
  <c r="M371" i="471"/>
  <c r="N371" i="471"/>
  <c r="E373" i="471"/>
  <c r="F373" i="471"/>
  <c r="G373" i="471"/>
  <c r="H373" i="471"/>
  <c r="I373" i="471"/>
  <c r="J373" i="471"/>
  <c r="K373" i="471"/>
  <c r="L373" i="471"/>
  <c r="M373" i="471"/>
  <c r="N373" i="471"/>
  <c r="E374" i="471"/>
  <c r="F374" i="471"/>
  <c r="G374" i="471"/>
  <c r="H374" i="471"/>
  <c r="I374" i="471"/>
  <c r="J374" i="471"/>
  <c r="K374" i="471"/>
  <c r="L374" i="471"/>
  <c r="M374" i="471"/>
  <c r="N374" i="471"/>
  <c r="E376" i="471"/>
  <c r="F376" i="471"/>
  <c r="G376" i="471"/>
  <c r="H376" i="471"/>
  <c r="I376" i="471"/>
  <c r="J376" i="471"/>
  <c r="K376" i="471"/>
  <c r="L376" i="471"/>
  <c r="M376" i="471"/>
  <c r="N376" i="471"/>
  <c r="E377" i="471"/>
  <c r="F377" i="471"/>
  <c r="G377" i="471"/>
  <c r="H377" i="471"/>
  <c r="I377" i="471"/>
  <c r="J377" i="471"/>
  <c r="K377" i="471"/>
  <c r="L377" i="471"/>
  <c r="M377" i="471"/>
  <c r="N377" i="471"/>
  <c r="G379" i="471"/>
  <c r="E390" i="471"/>
  <c r="F390" i="471"/>
  <c r="E392" i="471"/>
  <c r="F392" i="471"/>
  <c r="D394" i="471"/>
  <c r="E407" i="471"/>
  <c r="F407" i="471"/>
  <c r="G407" i="471"/>
  <c r="H407" i="471"/>
  <c r="I407" i="471"/>
  <c r="J407" i="471"/>
  <c r="K407" i="471"/>
  <c r="L407" i="471"/>
  <c r="M407" i="471"/>
  <c r="N407" i="471"/>
  <c r="E408" i="471"/>
  <c r="F408" i="471"/>
  <c r="G408" i="471"/>
  <c r="H408" i="471"/>
  <c r="I408" i="471"/>
  <c r="J408" i="471"/>
  <c r="K408" i="471"/>
  <c r="L408" i="471"/>
  <c r="M408" i="471"/>
  <c r="N408" i="471"/>
  <c r="E410" i="471"/>
  <c r="F410" i="471"/>
  <c r="G410" i="471"/>
  <c r="H410" i="471"/>
  <c r="I410" i="471"/>
  <c r="J410" i="471"/>
  <c r="K410" i="471"/>
  <c r="L410" i="471"/>
  <c r="M410" i="471"/>
  <c r="N410" i="471"/>
  <c r="E411" i="471"/>
  <c r="F411" i="471"/>
  <c r="G411" i="471"/>
  <c r="H411" i="471"/>
  <c r="I411" i="471"/>
  <c r="J411" i="471"/>
  <c r="K411" i="471"/>
  <c r="L411" i="471"/>
  <c r="M411" i="471"/>
  <c r="N411" i="471"/>
  <c r="E413" i="471"/>
  <c r="F413" i="471"/>
  <c r="G413" i="471"/>
  <c r="H413" i="471"/>
  <c r="I413" i="471"/>
  <c r="J413" i="471"/>
  <c r="K413" i="471"/>
  <c r="L413" i="471"/>
  <c r="M413" i="471"/>
  <c r="N413" i="471"/>
  <c r="E414" i="471"/>
  <c r="F414" i="471"/>
  <c r="G414" i="471"/>
  <c r="H414" i="471"/>
  <c r="I414" i="471"/>
  <c r="J414" i="471"/>
  <c r="K414" i="471"/>
  <c r="L414" i="471"/>
  <c r="M414" i="471"/>
  <c r="N414" i="471"/>
  <c r="D416" i="471"/>
  <c r="E424" i="471"/>
  <c r="D426" i="471"/>
  <c r="K431" i="471"/>
  <c r="J431" i="471"/>
  <c r="C444" i="471"/>
  <c r="H447" i="471"/>
  <c r="I447" i="471"/>
  <c r="C465" i="471"/>
  <c r="D465" i="471"/>
  <c r="F465" i="471"/>
  <c r="H465" i="471"/>
  <c r="D467" i="471"/>
  <c r="D8" i="431"/>
  <c r="D8" i="568"/>
  <c r="D6" i="550"/>
  <c r="D11" i="550"/>
  <c r="D12" i="550"/>
  <c r="D13" i="550"/>
  <c r="D14" i="550"/>
  <c r="E11" i="582"/>
  <c r="D22" i="582"/>
  <c r="F22" i="582"/>
  <c r="G22" i="582"/>
  <c r="H22" i="582"/>
  <c r="I22" i="582"/>
  <c r="J22" i="582"/>
  <c r="K22" i="582"/>
  <c r="L22" i="582"/>
  <c r="M22" i="582"/>
  <c r="N22" i="582"/>
  <c r="H15" i="589"/>
  <c r="L19" i="589"/>
  <c r="H15" i="588"/>
  <c r="H7" i="584"/>
  <c r="D6" i="575"/>
  <c r="F7" i="574"/>
  <c r="F14" i="574"/>
  <c r="F15" i="574"/>
  <c r="F16" i="574"/>
  <c r="L6" i="566"/>
  <c r="N16" i="566"/>
  <c r="R16" i="566" s="1"/>
  <c r="Y16" i="566" s="1"/>
  <c r="Z16" i="566" s="1"/>
  <c r="AA16" i="566" s="1"/>
  <c r="AB16" i="566" s="1"/>
  <c r="AC16" i="566" s="1"/>
  <c r="AD16" i="566" s="1"/>
  <c r="AE16" i="566" s="1"/>
  <c r="AG16" i="566" s="1"/>
  <c r="AI21" i="566"/>
  <c r="AA22" i="566"/>
  <c r="L6" i="565"/>
  <c r="O16" i="565"/>
  <c r="P16" i="565" s="1"/>
  <c r="Q16" i="565" s="1"/>
  <c r="R16" i="565" s="1"/>
  <c r="S16" i="565" s="1"/>
  <c r="T16" i="565" s="1"/>
  <c r="U16" i="565" s="1"/>
  <c r="V16" i="565" s="1"/>
  <c r="X16" i="565" s="1"/>
  <c r="L6" i="564"/>
  <c r="O16" i="564"/>
  <c r="P16" i="564" s="1"/>
  <c r="Q16" i="564" s="1"/>
  <c r="R16" i="564" s="1"/>
  <c r="S16" i="564" s="1"/>
  <c r="T16" i="564" s="1"/>
  <c r="U16" i="564" s="1"/>
  <c r="V16" i="564" s="1"/>
  <c r="W16" i="564" s="1"/>
  <c r="AA22" i="564"/>
  <c r="Z23" i="564"/>
  <c r="Q24" i="564"/>
  <c r="L6" i="563"/>
  <c r="O16" i="563"/>
  <c r="P16" i="563" s="1"/>
  <c r="Q16" i="563" s="1"/>
  <c r="R16" i="563" s="1"/>
  <c r="S16" i="563" s="1"/>
  <c r="T16" i="563" s="1"/>
  <c r="U16" i="563" s="1"/>
  <c r="V16" i="563" s="1"/>
  <c r="W16" i="563" s="1"/>
  <c r="Z23" i="563"/>
  <c r="Q24" i="563"/>
  <c r="L6" i="562"/>
  <c r="O16" i="562"/>
  <c r="P16" i="562" s="1"/>
  <c r="Q16" i="562" s="1"/>
  <c r="R16" i="562" s="1"/>
  <c r="S16" i="562" s="1"/>
  <c r="T16" i="562" s="1"/>
  <c r="U16" i="562" s="1"/>
  <c r="V16" i="562" s="1"/>
  <c r="W16" i="562" s="1"/>
  <c r="Z23" i="562"/>
  <c r="Q24" i="562"/>
  <c r="L6" i="561"/>
  <c r="O16" i="561"/>
  <c r="P16" i="561" s="1"/>
  <c r="Q16" i="561" s="1"/>
  <c r="R16" i="561" s="1"/>
  <c r="S16" i="561" s="1"/>
  <c r="T16" i="561" s="1"/>
  <c r="U16" i="561" s="1"/>
  <c r="V16" i="561" s="1"/>
  <c r="W16" i="561" s="1"/>
  <c r="X16" i="561" s="1"/>
  <c r="Y16" i="561" s="1"/>
  <c r="Z16" i="561" s="1"/>
  <c r="AB16" i="561" s="1"/>
  <c r="V23" i="561"/>
  <c r="AE23" i="561"/>
  <c r="V24" i="561"/>
  <c r="AF25" i="561"/>
  <c r="L6" i="560"/>
  <c r="O16" i="560"/>
  <c r="P16" i="560" s="1"/>
  <c r="Q16" i="560" s="1"/>
  <c r="R16" i="560" s="1"/>
  <c r="S16" i="560" s="1"/>
  <c r="T16" i="560" s="1"/>
  <c r="U16" i="560" s="1"/>
  <c r="V16" i="560" s="1"/>
  <c r="W16" i="560" s="1"/>
  <c r="Z23" i="560"/>
  <c r="Q24" i="560"/>
  <c r="L6" i="559"/>
  <c r="O16" i="559"/>
  <c r="P16" i="559" s="1"/>
  <c r="Q16" i="559" s="1"/>
  <c r="R16" i="559" s="1"/>
  <c r="S16" i="559" s="1"/>
  <c r="T16" i="559" s="1"/>
  <c r="U16" i="559" s="1"/>
  <c r="V16" i="559" s="1"/>
  <c r="W16" i="559" s="1"/>
  <c r="X16" i="559" s="1"/>
  <c r="Y16" i="559" s="1"/>
  <c r="Z16" i="559" s="1"/>
  <c r="AA16" i="559" s="1"/>
  <c r="AB16" i="559" s="1"/>
  <c r="AC16" i="559" s="1"/>
  <c r="AD16" i="559" s="1"/>
  <c r="AE16" i="559" s="1"/>
  <c r="AF16" i="559" s="1"/>
  <c r="AG16" i="559" s="1"/>
  <c r="AH16" i="559" s="1"/>
  <c r="AI16" i="559" s="1"/>
  <c r="AJ16" i="559" s="1"/>
  <c r="AK16" i="559" s="1"/>
  <c r="AL16" i="559" s="1"/>
  <c r="AM16" i="559" s="1"/>
  <c r="AN16" i="559" s="1"/>
  <c r="AO16" i="559" s="1"/>
  <c r="AP16" i="559" s="1"/>
  <c r="AQ16" i="559" s="1"/>
  <c r="AR16" i="559" s="1"/>
  <c r="AS16" i="559" s="1"/>
  <c r="AT16" i="559" s="1"/>
  <c r="AU16" i="559" s="1"/>
  <c r="AV16" i="559" s="1"/>
  <c r="AW16" i="559" s="1"/>
  <c r="AX16" i="559" s="1"/>
  <c r="AY16" i="559" s="1"/>
  <c r="BB23" i="559"/>
  <c r="Q24" i="559"/>
  <c r="L6" i="567"/>
  <c r="O16" i="567"/>
  <c r="P16" i="567" s="1"/>
  <c r="Q16" i="567" s="1"/>
  <c r="R16" i="567" s="1"/>
  <c r="S16" i="567" s="1"/>
  <c r="T16" i="567" s="1"/>
  <c r="U16" i="567" s="1"/>
  <c r="V16" i="567" s="1"/>
  <c r="W16" i="567" s="1"/>
  <c r="Z23" i="567"/>
  <c r="Q24" i="567"/>
  <c r="L6" i="530"/>
  <c r="N16" i="530"/>
  <c r="O16" i="530" s="1"/>
  <c r="P16" i="530" s="1"/>
  <c r="Q16" i="530" s="1"/>
  <c r="R16" i="530" s="1"/>
  <c r="S16" i="530" s="1"/>
  <c r="U16" i="530" s="1"/>
  <c r="V16" i="530" s="1"/>
  <c r="W16" i="530" s="1"/>
  <c r="Z17" i="530"/>
  <c r="Z18" i="530"/>
  <c r="Z19" i="530"/>
  <c r="Z20" i="530"/>
  <c r="Z21" i="530"/>
  <c r="Z22" i="530"/>
  <c r="Z23" i="530"/>
  <c r="Z24" i="530"/>
  <c r="Z25" i="530"/>
  <c r="Z26" i="530"/>
  <c r="Z27" i="530"/>
  <c r="Z28" i="530"/>
  <c r="Z29" i="530"/>
  <c r="Z30" i="530"/>
  <c r="D6" i="540"/>
  <c r="K432" i="471"/>
  <c r="K433" i="471"/>
  <c r="J432" i="471"/>
  <c r="K434" i="471"/>
  <c r="J433" i="471"/>
  <c r="J434" i="471"/>
  <c r="K435" i="471"/>
  <c r="K436" i="471"/>
  <c r="J435" i="471"/>
  <c r="K437" i="471"/>
  <c r="J436" i="471"/>
  <c r="K438" i="471"/>
  <c r="J437" i="471"/>
  <c r="J438" i="471"/>
  <c r="K439" i="471"/>
  <c r="J439" i="471"/>
  <c r="K440" i="471"/>
  <c r="J440" i="471"/>
  <c r="K441" i="471"/>
  <c r="K442" i="471"/>
  <c r="J441" i="471"/>
  <c r="J442" i="471"/>
  <c r="K443" i="471"/>
  <c r="J443" i="471"/>
  <c r="K444" i="471"/>
  <c r="J444" i="471"/>
  <c r="K445" i="471"/>
  <c r="K446" i="471"/>
  <c r="J445" i="471"/>
  <c r="J446" i="471"/>
  <c r="K447" i="471"/>
  <c r="J447" i="471"/>
  <c r="K448" i="471"/>
  <c r="K449" i="471"/>
  <c r="J448" i="471"/>
  <c r="K450" i="471"/>
  <c r="J449" i="471"/>
  <c r="K451" i="471"/>
  <c r="J450" i="471"/>
  <c r="J451" i="471"/>
  <c r="K452" i="471"/>
  <c r="J452" i="471"/>
  <c r="K453" i="471"/>
  <c r="J453" i="471"/>
  <c r="F452" i="471"/>
  <c r="E440" i="471"/>
  <c r="E452" i="471"/>
  <c r="E451" i="471"/>
  <c r="G451" i="471"/>
  <c r="H441" i="471"/>
  <c r="F440" i="471"/>
  <c r="E453" i="471"/>
  <c r="H440" i="471"/>
  <c r="H452" i="471"/>
  <c r="G452" i="471"/>
  <c r="I451" i="471"/>
  <c r="H439" i="471"/>
  <c r="I452" i="471"/>
  <c r="G453" i="471"/>
  <c r="G439" i="471"/>
  <c r="E441" i="471"/>
  <c r="F451" i="471"/>
  <c r="I440" i="471"/>
  <c r="F439" i="471"/>
  <c r="G440" i="471"/>
  <c r="F453" i="471"/>
  <c r="I439" i="471"/>
  <c r="F441" i="471"/>
  <c r="I441" i="471"/>
  <c r="G441" i="471"/>
  <c r="H451" i="471"/>
  <c r="I453" i="471"/>
  <c r="E439" i="471"/>
  <c r="H453" i="471"/>
  <c r="F20" i="574"/>
  <c r="F21" i="574"/>
  <c r="F23" i="574"/>
  <c r="F32" i="574"/>
  <c r="F24" i="574"/>
  <c r="F33" i="574"/>
  <c r="F41" i="574"/>
  <c r="F42" i="574"/>
  <c r="L20" i="567"/>
  <c r="L152" i="471"/>
  <c r="Y48" i="471"/>
  <c r="L20" i="562"/>
  <c r="L43" i="471"/>
  <c r="AH21" i="566"/>
  <c r="L64" i="471"/>
  <c r="L20" i="563"/>
  <c r="L22" i="559"/>
  <c r="AZ23" i="559"/>
  <c r="L139" i="471"/>
  <c r="L17" i="561"/>
  <c r="L20" i="566"/>
  <c r="L18" i="567"/>
  <c r="X122" i="471"/>
  <c r="L22" i="560"/>
  <c r="L18" i="530"/>
  <c r="L60" i="471"/>
  <c r="L23" i="530"/>
  <c r="L83" i="471"/>
  <c r="L17" i="566"/>
  <c r="L21" i="566"/>
  <c r="L94" i="471"/>
  <c r="L18" i="564"/>
  <c r="L181" i="471"/>
  <c r="L22" i="564"/>
  <c r="L17" i="564"/>
  <c r="AC24" i="561"/>
  <c r="L23" i="564"/>
  <c r="L48" i="471"/>
  <c r="L168" i="471"/>
  <c r="L22" i="530"/>
  <c r="L77" i="471"/>
  <c r="L19" i="565"/>
  <c r="AC100" i="471"/>
  <c r="L17" i="563"/>
  <c r="L21" i="530"/>
  <c r="L27" i="471"/>
  <c r="L23" i="567"/>
  <c r="L18" i="565"/>
  <c r="L117" i="471"/>
  <c r="X139" i="471"/>
  <c r="L100" i="471"/>
  <c r="L21" i="565"/>
  <c r="L20" i="560"/>
  <c r="L22" i="567"/>
  <c r="L136" i="471"/>
  <c r="L19" i="560"/>
  <c r="X23" i="564"/>
  <c r="AZ66" i="471"/>
  <c r="L21" i="559"/>
  <c r="Y121" i="471"/>
  <c r="L19" i="566"/>
  <c r="L153" i="471"/>
  <c r="L95" i="471"/>
  <c r="X23" i="567"/>
  <c r="L61" i="471"/>
  <c r="L180" i="471"/>
  <c r="L24" i="561"/>
  <c r="AD22" i="561"/>
  <c r="L20" i="530"/>
  <c r="L101" i="471"/>
  <c r="L133" i="471"/>
  <c r="Y82" i="471"/>
  <c r="L23" i="560"/>
  <c r="L19" i="563"/>
  <c r="L19" i="564"/>
  <c r="L96" i="471"/>
  <c r="L17" i="567"/>
  <c r="B3" i="525"/>
  <c r="X23" i="563"/>
  <c r="L17" i="560"/>
  <c r="L21" i="567"/>
  <c r="L23" i="563"/>
  <c r="L138" i="471"/>
  <c r="L169" i="471"/>
  <c r="L29" i="471"/>
  <c r="L19" i="530"/>
  <c r="L44" i="471"/>
  <c r="L182" i="471"/>
  <c r="L171" i="471"/>
  <c r="L19" i="559"/>
  <c r="L18" i="559"/>
  <c r="AC111" i="471"/>
  <c r="L99" i="471"/>
  <c r="L25" i="471"/>
  <c r="AD99" i="471"/>
  <c r="L150" i="471"/>
  <c r="L80" i="471"/>
  <c r="L17" i="562"/>
  <c r="X23" i="560"/>
  <c r="Y22" i="564"/>
  <c r="X23" i="562"/>
  <c r="L20" i="559"/>
  <c r="L119" i="471"/>
  <c r="L167" i="471"/>
  <c r="AC101" i="471"/>
  <c r="X156" i="471"/>
  <c r="L154" i="471"/>
  <c r="L19" i="561"/>
  <c r="Y22" i="560"/>
  <c r="BA65" i="471"/>
  <c r="L22" i="561"/>
  <c r="L17" i="559"/>
  <c r="L49" i="471"/>
  <c r="L170" i="471"/>
  <c r="L46" i="471"/>
  <c r="L20" i="565"/>
  <c r="L22" i="563"/>
  <c r="Y21" i="565"/>
  <c r="L30" i="471"/>
  <c r="L19" i="562"/>
  <c r="L79" i="471"/>
  <c r="L82" i="471"/>
  <c r="L116" i="471"/>
  <c r="L28" i="471"/>
  <c r="L156" i="471"/>
  <c r="L20" i="561"/>
  <c r="L183" i="471"/>
  <c r="L18" i="563"/>
  <c r="L17" i="565"/>
  <c r="L62" i="471"/>
  <c r="L23" i="559"/>
  <c r="L18" i="560"/>
  <c r="L66" i="471"/>
  <c r="L45" i="471"/>
  <c r="L151" i="471"/>
  <c r="L18" i="562"/>
  <c r="Y22" i="562"/>
  <c r="L20" i="564"/>
  <c r="Y22" i="567"/>
  <c r="Y171" i="471"/>
  <c r="L78" i="471"/>
  <c r="L26" i="471"/>
  <c r="L111" i="471"/>
  <c r="Y30" i="471"/>
  <c r="L135" i="471"/>
  <c r="L18" i="561"/>
  <c r="Y22" i="563"/>
  <c r="L121" i="471"/>
  <c r="B2" i="525"/>
  <c r="AH184" i="471"/>
  <c r="L134" i="471"/>
  <c r="L47" i="471"/>
  <c r="L184" i="471"/>
  <c r="L122" i="471"/>
  <c r="BA22" i="559"/>
  <c r="L23" i="561"/>
  <c r="L19" i="567"/>
  <c r="L21" i="564"/>
  <c r="L17" i="530"/>
  <c r="L18" i="566"/>
  <c r="L65" i="471"/>
  <c r="L118" i="471"/>
  <c r="AC23" i="561"/>
  <c r="L31" i="471"/>
  <c r="L97" i="471"/>
  <c r="L23" i="562"/>
  <c r="Y138" i="471"/>
  <c r="L63" i="471"/>
  <c r="L22" i="562"/>
  <c r="L155" i="471"/>
  <c r="Y155" i="471"/>
  <c r="F4" i="437" l="1"/>
</calcChain>
</file>

<file path=xl/sharedStrings.xml><?xml version="1.0" encoding="utf-8"?>
<sst xmlns="http://schemas.openxmlformats.org/spreadsheetml/2006/main" count="11883" uniqueCount="3451">
  <si>
    <t>О</t>
  </si>
  <si>
    <t>Наименование</t>
  </si>
  <si>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</si>
  <si>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</si>
  <si>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</si>
  <si>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</si>
  <si>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По желанию организации информация раскрыта в дополнительных источниках публикации?</t>
  </si>
  <si>
    <t>Добавить МО</t>
  </si>
  <si>
    <t>Наименование сайта</t>
  </si>
  <si>
    <t>Дата размещения информации</t>
  </si>
  <si>
    <t>Адрес страницы сайта в сети "Интернет", на которой размещена информация</t>
  </si>
  <si>
    <t>Сайт организации в сети Интернет</t>
  </si>
  <si>
    <t>Добавить строку</t>
  </si>
  <si>
    <t>ставка за тепловую  энергию, руб/Гкал</t>
  </si>
  <si>
    <t>Одноставочный тариф, руб/Гкал</t>
  </si>
  <si>
    <t>ставка за содержание тепловой мощности, тыс.руб./Гкал/ч/мес</t>
  </si>
  <si>
    <t>et_List01_02</t>
  </si>
  <si>
    <t>et_List01_01</t>
  </si>
  <si>
    <t xml:space="preserve">Наименование системы теплоснабжения 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</si>
  <si>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</si>
  <si>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</si>
  <si>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Добавить СТ</t>
  </si>
  <si>
    <t>Параметры дифференциации /
Вид теплоносителя
(Параметры теплоносителя)</t>
  </si>
  <si>
    <t>Добавить группу потребителей</t>
  </si>
  <si>
    <t>Добавить схему подключения</t>
  </si>
  <si>
    <t>modList01</t>
  </si>
  <si>
    <t>modList03</t>
  </si>
  <si>
    <t>modList04</t>
  </si>
  <si>
    <t>modList05</t>
  </si>
  <si>
    <t>Наличие двуставочного тарифа</t>
  </si>
  <si>
    <t>Добавить описание территории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</si>
  <si>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</si>
  <si>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</si>
  <si>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</si>
  <si>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</si>
  <si>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Наименование тарифа</t>
  </si>
  <si>
    <t>Группы потребителей
(kind_of_cons)</t>
  </si>
  <si>
    <t>население (тарифы указываются с учётом НДС)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</si>
  <si>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</si>
  <si>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</si>
  <si>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</si>
  <si>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Параметры дифференциации /
Вид теплоносителя
(параметры теплоносителя)</t>
  </si>
  <si>
    <t>Добавить вид теплоносителя (параметры теплоносителя)</t>
  </si>
  <si>
    <t>Срок действия тарифа на теплоноситель</t>
  </si>
  <si>
    <t>Одноставочный тариф, руб/куб.м</t>
  </si>
  <si>
    <t>ставка за содержание тепловой мощности (тыс. руб./Гкал/ч в мес)</t>
  </si>
  <si>
    <t>Срок действия тарифа на услуги по передаче тепловой энергии</t>
  </si>
  <si>
    <t>Срок действия тарифа на услуги по передаче теплоносителя</t>
  </si>
  <si>
    <t>Срок действия платы за услуги по поддержанию резервной тепловой мощности</t>
  </si>
  <si>
    <t>ставка за содержание тепловой мощности, тыс. руб./Гкал/ч в мес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</si>
  <si>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</si>
  <si>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</si>
  <si>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</si>
  <si>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</si>
  <si>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</si>
  <si>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</si>
  <si>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</si>
  <si>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</si>
  <si>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</si>
  <si>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</si>
  <si>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</si>
  <si>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</si>
  <si>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</si>
  <si>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</si>
  <si>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</si>
  <si>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Компонент на теплоноситель, руб/куб.м</t>
  </si>
  <si>
    <t>Одноставочный компонент на тепловую энергию, руб/Гкал</t>
  </si>
  <si>
    <t>ставка за содержание тепловой мощности в компоненте на тепловую энергию, тыс. руб./Гкал/ч в мес.</t>
  </si>
  <si>
    <t>ставка за тепловую энергию в компоненте на тепловую энергию, руб/Гкал</t>
  </si>
  <si>
    <t>Добавить поставщика</t>
  </si>
  <si>
    <t>первичное раскрытие информации</t>
  </si>
  <si>
    <t>корректировка ранее раскрытой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</si>
  <si>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</si>
  <si>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</si>
  <si>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</si>
  <si>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</si>
  <si>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</si>
  <si>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</si>
  <si>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</si>
  <si>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</si>
  <si>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</si>
  <si>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</si>
  <si>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</si>
  <si>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</si>
  <si>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</si>
  <si>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</si>
  <si>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</si>
  <si>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</si>
  <si>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</si>
  <si>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</si>
  <si>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</si>
  <si>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</si>
  <si>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</si>
  <si>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</si>
  <si>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</si>
  <si>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</si>
  <si>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</si>
  <si>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</si>
  <si>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</si>
  <si>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</si>
  <si>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</si>
  <si>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</si>
  <si>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</si>
  <si>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</si>
  <si>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</si>
  <si>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</si>
  <si>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</si>
  <si>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</si>
  <si>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</si>
  <si>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</si>
  <si>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</si>
  <si>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</si>
  <si>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</si>
  <si>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</si>
  <si>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</si>
  <si>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</si>
  <si>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</si>
  <si>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</si>
  <si>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</si>
  <si>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Web-сайт: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</si>
  <si>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</si>
  <si>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</si>
  <si>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</si>
  <si>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</si>
  <si>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</si>
  <si>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</si>
  <si>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</si>
  <si>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</si>
  <si>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</si>
  <si>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</si>
  <si>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</si>
  <si>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</si>
  <si>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</si>
  <si>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</si>
  <si>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</si>
  <si>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</si>
  <si>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</si>
  <si>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</si>
  <si>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</si>
  <si>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</si>
  <si>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</si>
  <si>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</si>
  <si>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</si>
  <si>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</si>
  <si>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</si>
  <si>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</si>
  <si>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</si>
  <si>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</si>
  <si>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</si>
  <si>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</si>
  <si>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</si>
  <si>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</si>
  <si>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</si>
  <si>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</si>
  <si>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</si>
  <si>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</si>
  <si>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</si>
  <si>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</si>
  <si>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</si>
  <si>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</si>
  <si>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</si>
  <si>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</si>
  <si>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</si>
  <si>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</si>
  <si>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</si>
  <si>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</si>
  <si>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</si>
  <si>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</si>
  <si>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</si>
  <si>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</si>
  <si>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</si>
  <si>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</si>
  <si>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</si>
  <si>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</si>
  <si>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</si>
  <si>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</si>
  <si>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</si>
  <si>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</si>
  <si>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</si>
  <si>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</si>
  <si>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</si>
  <si>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</si>
  <si>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</si>
  <si>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</si>
  <si>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</si>
  <si>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</si>
  <si>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</si>
  <si>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</si>
  <si>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</si>
  <si>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</si>
  <si>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</si>
  <si>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</si>
  <si>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</si>
  <si>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</si>
  <si>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</si>
  <si>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</si>
  <si>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</si>
  <si>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</si>
  <si>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</si>
  <si>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</si>
  <si>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</si>
  <si>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</si>
  <si>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</si>
  <si>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</si>
  <si>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</si>
  <si>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</si>
  <si>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</si>
  <si>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</si>
  <si>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</si>
  <si>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</si>
  <si>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</si>
  <si>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</si>
  <si>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</si>
  <si>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</si>
  <si>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</si>
  <si>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Содержание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</si>
  <si>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</si>
  <si>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</si>
  <si>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</si>
  <si>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</si>
  <si>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</si>
  <si>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</si>
  <si>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</si>
  <si>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</si>
  <si>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</si>
  <si>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</si>
  <si>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</si>
  <si>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</si>
  <si>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</si>
  <si>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</si>
  <si>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</si>
  <si>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</si>
  <si>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</si>
  <si>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</si>
  <si>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</si>
  <si>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</si>
  <si>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</si>
  <si>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</si>
  <si>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</si>
  <si>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</si>
  <si>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</si>
  <si>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</si>
  <si>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</si>
  <si>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</si>
  <si>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</si>
  <si>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</si>
  <si>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</si>
  <si>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</si>
  <si>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</si>
  <si>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</si>
  <si>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</si>
  <si>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</si>
  <si>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</si>
  <si>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</si>
  <si>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</si>
  <si>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</si>
  <si>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</si>
  <si>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Публикация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</si>
  <si>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</si>
  <si>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</si>
  <si>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</si>
  <si>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</si>
  <si>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</si>
  <si>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</si>
  <si>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</si>
  <si>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</si>
  <si>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</si>
  <si>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</si>
  <si>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</si>
  <si>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</si>
  <si>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</si>
  <si>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</si>
  <si>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</si>
  <si>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</si>
  <si>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</si>
  <si>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</si>
  <si>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</si>
  <si>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</si>
  <si>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</si>
  <si>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Единица измерения объема оказываемых услуг ГВС
/kind_of_unit_GVS/</t>
  </si>
  <si>
    <t>тыс.куб.м/сутки</t>
  </si>
  <si>
    <t>Начало очередного периода регулирования</t>
  </si>
  <si>
    <t>Окончание очередного периода регулирования</t>
  </si>
  <si>
    <t>Режим налогообложения</t>
  </si>
  <si>
    <t>Примечание</t>
  </si>
  <si>
    <t>Информация, подлежащая раскрытию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</si>
  <si>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</si>
  <si>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</si>
  <si>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</si>
  <si>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</si>
  <si>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</si>
  <si>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</si>
  <si>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 xml:space="preserve"> Обосновывающие материалы необходимо загружать с помощью "ЕИАС Мониторинг"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</si>
  <si>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</si>
  <si>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</si>
  <si>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</si>
  <si>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</si>
  <si>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</si>
  <si>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</si>
  <si>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</si>
  <si>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</si>
  <si>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</si>
  <si>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</si>
  <si>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</si>
  <si>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</si>
  <si>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</si>
  <si>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</si>
  <si>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</si>
  <si>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</si>
  <si>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</si>
  <si>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</si>
  <si>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</si>
  <si>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</si>
  <si>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</si>
  <si>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*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</si>
  <si>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</si>
  <si>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</si>
  <si>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</si>
  <si>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</si>
  <si>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</si>
  <si>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et_List04</t>
  </si>
  <si>
    <t>Добавить период</t>
  </si>
  <si>
    <t>et_List06</t>
  </si>
  <si>
    <t>et_List07</t>
  </si>
  <si>
    <t>et_List08</t>
  </si>
  <si>
    <t>et_List09</t>
  </si>
  <si>
    <t>et_List09_1</t>
  </si>
  <si>
    <t>Добавить поставщика теплоносителя</t>
  </si>
  <si>
    <t>Добавить поставщика тепловой энергии</t>
  </si>
  <si>
    <t>et_List09_2</t>
  </si>
  <si>
    <t>et_List10</t>
  </si>
  <si>
    <t>modList11</t>
  </si>
  <si>
    <t>руб./Гкал</t>
  </si>
  <si>
    <t>Компонент на тепловую энергию, руб./Гкал</t>
  </si>
  <si>
    <t>Компонент на теплоноситель, руб./куб.м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</si>
  <si>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</si>
  <si>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</si>
  <si>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</si>
  <si>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</si>
  <si>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№570 от 05.07.2013 г.</t>
  </si>
  <si>
    <t>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</si>
  <si>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>На листе «Титульный» нужно заполнить все ячейки голубого и синего цвета.
Для создания печатной формы нажмите на иконку принтера на листе «Титульный» (левый верхний угол).</t>
  </si>
  <si>
    <t>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</t>
  </si>
  <si>
    <t>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</si>
  <si>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</t>
  </si>
  <si>
    <t>Внимательно следите за информационными сообщениями на расчетных листах.</t>
  </si>
  <si>
    <t>Все необходимые комментарии по всем формам Вы можете отразить на листе «Комментарии».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</si>
  <si>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</si>
  <si>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</si>
  <si>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</si>
  <si>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</si>
  <si>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</si>
  <si>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</si>
  <si>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et_List09_3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</si>
  <si>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</si>
  <si>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</si>
  <si>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</si>
  <si>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</si>
  <si>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</si>
  <si>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</si>
  <si>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</si>
  <si>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</si>
  <si>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</si>
  <si>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</si>
  <si>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Добавить источник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</si>
  <si>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</si>
  <si>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</si>
  <si>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</si>
  <si>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</si>
  <si>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Срок действия тарифа на горячую воду</t>
  </si>
  <si>
    <t>et_List00_01</t>
  </si>
  <si>
    <t>et_List00_02</t>
  </si>
  <si>
    <t>et_List00_03</t>
  </si>
  <si>
    <t>Заголовок таблицы</t>
  </si>
  <si>
    <t>Заявитель</t>
  </si>
  <si>
    <t>Наименование объекта, адрес</t>
  </si>
  <si>
    <t>Подключаемая тепловая нагрузка, Гкал/ч</t>
  </si>
  <si>
    <t>Добавить наименование тарифа</t>
  </si>
  <si>
    <t>**</t>
  </si>
  <si>
    <t>Один шаблон заполняется по величинам ставки, заявленным в одном заявлении об установлении цен (тарифов)</t>
  </si>
  <si>
    <r>
      <t xml:space="preserve">В </t>
    </r>
    <r>
      <rPr>
        <sz val="11"/>
        <color indexed="11"/>
        <rFont val="Calibri"/>
        <family val="2"/>
        <charset val="204"/>
      </rPr>
      <t>случае если подключаемая тепловая нагрузка объекта заявителя не превышает 0,1 Гкал/ч, плата за подключение устанавливается в рублях</t>
    </r>
  </si>
  <si>
    <t>Один шаблон заполняется по всем заявителям, указанным в одном заявлении об установлении цен (тарифов)</t>
  </si>
  <si>
    <t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t>
  </si>
  <si>
    <t>Тариф на теплоноситель, поставляемый потребителям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</si>
  <si>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</si>
  <si>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</si>
  <si>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</si>
  <si>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Дифференциация по МО (территориям)</t>
  </si>
  <si>
    <t>Дифференциация по централизованным системам теплоснабжения</t>
  </si>
  <si>
    <t>Дифференциация по источникам тепловой энергии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</si>
  <si>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</si>
  <si>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</si>
  <si>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</si>
  <si>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</si>
  <si>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</si>
  <si>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</si>
  <si>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</si>
  <si>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</si>
  <si>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</si>
  <si>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</si>
  <si>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</si>
  <si>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</si>
  <si>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</si>
  <si>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</si>
  <si>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</si>
  <si>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 xml:space="preserve"> Информация о предложении регулируемой организации об установлении цен (тарифов) в сфере теплоснабжения</t>
  </si>
  <si>
    <t>Значение</t>
  </si>
  <si>
    <t>Копия инвестиционной программы, утвержденной в установленном законодательством Российской Федерации порядке (проекта инвестиционной программы)</t>
  </si>
  <si>
    <t>Предлагаемый метод регулирования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</si>
  <si>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</si>
  <si>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годам, тыс. руб.</t>
  </si>
  <si>
    <t>Ссылки на документы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</si>
  <si>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</si>
  <si>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</si>
  <si>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Сведения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</si>
  <si>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</si>
  <si>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Добавить сведения</t>
  </si>
  <si>
    <t>Приложение 1</t>
  </si>
  <si>
    <t>к приказу Региональной службы</t>
  </si>
  <si>
    <t>по тарифам Ханты-Мансийского</t>
  </si>
  <si>
    <t>автономного округа – Югры</t>
  </si>
  <si>
    <t>от 26 июня 2014 года № 67-нп</t>
  </si>
  <si>
    <t xml:space="preserve">Форма 5.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организаций.
Информация о предложении регулируемой организации об установлении цен (тарифов) в сфере теплоснабжения на очередной расчетный период регулирования
</t>
  </si>
  <si>
    <t>1.2</t>
  </si>
  <si>
    <t>1.3</t>
  </si>
  <si>
    <t>Годовой объем полезного отпуска тепловой энергии (теплоносителя), тыс. 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</si>
  <si>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тыс. руб.</t>
  </si>
  <si>
    <t>Тарифы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более, в соответствии с установленными федеральным органом исполнительной власти в области государственного регулирования тарифов в сфере теплоснабжения предельными (минимальным и (или) максимальным) уровнями указанных тарифов</t>
  </si>
  <si>
    <t>Тарифы на теплоноситель, поставляемый теплоснабжающими организациями потребителям, другим теплоснабжающим организациям</t>
  </si>
  <si>
    <t>Плата за подключение к системе теплоснабжения</t>
  </si>
  <si>
    <t>Тарифы на услуги по передаче теплоносителя</t>
  </si>
  <si>
    <t>Тариф на тепловую энергию (мощность), поставляемую другим теплоснабжающим организациям теплоснабжающими организациями</t>
  </si>
  <si>
    <t>Плата за услуги по поддержанию резервной тепловой мощности при отсутствии потребления тепловой энергии</t>
  </si>
  <si>
    <t>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</si>
  <si>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Тарифы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</si>
  <si>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Тарифы на услуги по передаче тепловой энергии</t>
  </si>
  <si>
    <t>et_List15</t>
  </si>
  <si>
    <t>Дата подачи заявления об установлении цен (тарифов)</t>
  </si>
  <si>
    <t>Номер заявления об установлении цен (тарифов)</t>
  </si>
  <si>
    <t>Организация выполняет/планирует к выполнению инвестиционную программу</t>
  </si>
  <si>
    <t xml:space="preserve"> Bид топлива</t>
  </si>
  <si>
    <t>Перечень тарифов и технологически не связанных между собой систем теплоснабжения, в отношении которых предлагаются различные тарифы в сфере теплоснабжения и горячего водоснабжения с использованием открытых систем теплоснабжения (информация раскрывается отдельно по каждой системе теплоснабжения)</t>
  </si>
  <si>
    <t>Период с</t>
  </si>
  <si>
    <t>Период по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</si>
  <si>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организации, информации о планировании конкурсных процедур и результатах их проведения (п.26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</si>
  <si>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Информация о предложении регулируемой организации об установлении тарифов в сфере теплоснабжения на очередной расчетный период регулирования (п.27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</si>
  <si>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Перечень тарифов</t>
  </si>
  <si>
    <t>Т-ТЭ_(1)</t>
  </si>
  <si>
    <t>Т-ТЭ_(2)</t>
  </si>
  <si>
    <t>Т-ТЭ_(3)</t>
  </si>
  <si>
    <t>Т-Теплоноситель</t>
  </si>
  <si>
    <t>Т-Гор.вода</t>
  </si>
  <si>
    <t>Т-передача ТЭ</t>
  </si>
  <si>
    <t>Т-пер.теплоносителя</t>
  </si>
  <si>
    <t>Плата резерв. мощ.</t>
  </si>
  <si>
    <t>Т-подкл(инд)</t>
  </si>
  <si>
    <t>Т-подкл</t>
  </si>
  <si>
    <t>Сведения об изменении</t>
  </si>
  <si>
    <t>Предложение</t>
  </si>
  <si>
    <t>Закупки</t>
  </si>
  <si>
    <t>Форма 5</t>
  </si>
  <si>
    <t>modList15</t>
  </si>
  <si>
    <t>modList12</t>
  </si>
  <si>
    <t>REESTR_VT</t>
  </si>
  <si>
    <t>modList16</t>
  </si>
  <si>
    <t>REESTR_VED</t>
  </si>
  <si>
    <t>modfrmReestrObj</t>
  </si>
  <si>
    <t>modList07</t>
  </si>
  <si>
    <t>Подключаемая тепловая нагрузка
(kind_of_load3)</t>
  </si>
  <si>
    <t>Информация о предложении об установлении цен (тарифов) на тепловую энергию (мощность) в сфере теплоснабжения</t>
  </si>
  <si>
    <t>Информация о предложении об установлении цен (тарифов) на теплоноситель</t>
  </si>
  <si>
    <t xml:space="preserve">Информация о предложении об установлении цен (тарифов) на горячую воду </t>
  </si>
  <si>
    <t xml:space="preserve">Информация о предложении об установлении цен (тарифов) на услуги по передаче тепловой энергии </t>
  </si>
  <si>
    <t>Информация о предложении об установлении платы за услуги по поддержанию резервной тепловой мощности</t>
  </si>
  <si>
    <t>Информация о предложении об установлении платы за подключение к системе теплоснабжения*</t>
  </si>
  <si>
    <t>et_List12_inv_pr</t>
  </si>
  <si>
    <t>Информация о предложении об установлении тарифов на тепловую энергию (мощность)</t>
  </si>
  <si>
    <t xml:space="preserve">Информация о предложении об установлении тарифов на услуги по передаче теплоносителя </t>
  </si>
  <si>
    <t>Информация о предложении об установлении платы за подключение к системе теплоснабжения (индивидуальной)*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</si>
  <si>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</si>
  <si>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</si>
  <si>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</si>
  <si>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</si>
  <si>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Тариф на горячую воду предлагается без разбивки на компоненты</t>
  </si>
  <si>
    <t>Величина платы за услуги по поддержанию резервной тепловой мощности</t>
  </si>
  <si>
    <t>Величина платы за подключение (технологическое присоединение), тыс.руб. (без НДС)</t>
  </si>
  <si>
    <t>Величина платы за подключение (технологическое присоединение), тыс.руб. с НДС)</t>
  </si>
  <si>
    <t>Величина платы за подключение (технологическое присоединение), тыс. руб./Гкал/ч (руб.) (без НДС)**</t>
  </si>
  <si>
    <t>Величина платы за подключение (технологическое присоединение), тыс. руб./Гкал/ч (руб.) с НДС)**</t>
  </si>
  <si>
    <t>Тип прокладки тепловых сетей</t>
  </si>
  <si>
    <t>Диаметр тепловых сетей</t>
  </si>
  <si>
    <t>Приложение N 1</t>
  </si>
  <si>
    <t>к Приказу</t>
  </si>
  <si>
    <t>министерства тарифного регулирования</t>
  </si>
  <si>
    <t>Калужской области</t>
  </si>
  <si>
    <t>от 20 февраля 2014 г. N 16</t>
  </si>
  <si>
    <t xml:space="preserve">Форма 1.9.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
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</si>
  <si>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</t>
  </si>
  <si>
    <t>N п/п</t>
  </si>
  <si>
    <t>Перечень информации</t>
  </si>
  <si>
    <t>Содержание информации</t>
  </si>
  <si>
    <t>Место размещения положения о закупках регулируемой организации</t>
  </si>
  <si>
    <t>На официальном сайте Российской Федерации в сети Интернет для размещения информации о размещении заказов на поставки товаров, выполнение работ, оказание услуг</t>
  </si>
  <si>
    <t>Сведения о планировании закупочных процедур и результатах их проведения &lt;14&gt;</t>
  </si>
  <si>
    <t>X</t>
  </si>
  <si>
    <t>&lt;14&gt; Сведения о планировании закупочных процедур и результатах их проведения раскрываются регулируемой организацией в соответствии с таблицей 20</t>
  </si>
  <si>
    <t>Таблица 20</t>
  </si>
  <si>
    <t>Наименование товаров, необходимых для производства регулируемых товаров и (или) оказания регулируемых услуг</t>
  </si>
  <si>
    <t>Дата закупки товаров</t>
  </si>
  <si>
    <t>Способ закупки товаров</t>
  </si>
  <si>
    <t>Объем закупки товаров</t>
  </si>
  <si>
    <t>Сумма закупки товаров, тыс. руб.</t>
  </si>
  <si>
    <t>планируемая</t>
  </si>
  <si>
    <t>фактически</t>
  </si>
  <si>
    <t>планируемый</t>
  </si>
  <si>
    <t>ед. измерения</t>
  </si>
  <si>
    <t>Форма 1.10. Информация о предложении регулируемой организации об установлении цен (тарифов) в сфере теплоснабжения на очередной расчетный период регулирования</t>
  </si>
  <si>
    <t>Регулируемый вид деятельности</t>
  </si>
  <si>
    <t>Копия инвестиционной программы, утвержденной в установленном законодательством Российской Федерации порядке</t>
  </si>
  <si>
    <t>Копия инвестиционной программы прилагается регулируемой организацией</t>
  </si>
  <si>
    <t xml:space="preserve">Предлагаемый метод регулирования: </t>
  </si>
  <si>
    <t>а) метод экономически обоснованных расходов (затрат);</t>
  </si>
  <si>
    <t>б) метод обеспечения доходности инвестированного капитала;</t>
  </si>
  <si>
    <t>в) метод индексации установленных тарифов;</t>
  </si>
  <si>
    <t>г) метод сравнения аналогов</t>
  </si>
  <si>
    <t>Расчетная величина цен (тарифов) &lt;15&gt;</t>
  </si>
  <si>
    <t>Срок действия цен (тарифов) &lt;15&gt;</t>
  </si>
  <si>
    <t>Долгосрочные параметры регулирования (в случае если их установление предусмотрено выбранным методом регулирования) &lt;16&gt;</t>
  </si>
  <si>
    <t>Необходимая валовая выручка на соответствующий период, тыс. руб., всего:</t>
  </si>
  <si>
    <t>в том числе с разбивкой по годам:</t>
  </si>
  <si>
    <t>Годовой объем полезного отпуска тепловой энергии (теплоносителя), тыс. Гкал: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</si>
  <si>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</si>
  <si>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&lt;16&gt; Долгосрочные параметры регулирования раскрываются регулируемой организацией в соответствии с таблицей 27</t>
  </si>
  <si>
    <t>Таблица 21</t>
  </si>
  <si>
    <t>Информация о расчетных тарифах на тепловую энергию (мощность)</t>
  </si>
  <si>
    <t>Срок действия тарифов</t>
  </si>
  <si>
    <t>Условия реализации тепловой энергии:</t>
  </si>
  <si>
    <t>- через тепловую сеть</t>
  </si>
  <si>
    <t>- отпуск с коллекторов</t>
  </si>
  <si>
    <t>Величина тарифов</t>
  </si>
  <si>
    <t>Теплоноситель</t>
  </si>
  <si>
    <t>Вода</t>
  </si>
  <si>
    <t>Отборный пар давлением:</t>
  </si>
  <si>
    <t>Острый и редуцированный пар</t>
  </si>
  <si>
    <t>Одноставочный</t>
  </si>
  <si>
    <t>Без НДС</t>
  </si>
  <si>
    <t>С НДС</t>
  </si>
  <si>
    <t>Двухставочный без НДС</t>
  </si>
  <si>
    <t>ставка за тепловую энергию, руб./Гкал</t>
  </si>
  <si>
    <t>ставка за содержание тепловой мощности, тыс. руб./Гкал/ч в мес.</t>
  </si>
  <si>
    <t>Двухставочный с НДС</t>
  </si>
  <si>
    <t>вид топлива</t>
  </si>
  <si>
    <t>система налогообложения</t>
  </si>
  <si>
    <t>система теплоснабжения или муниципальное образование</t>
  </si>
  <si>
    <t>Таблица 22</t>
  </si>
  <si>
    <t xml:space="preserve">Информация о расчетных тарифах на теплоноситель,
поставляемый теплоснабжающими организациями потребителям,
другим теплоснабжающим организациям
</t>
  </si>
  <si>
    <t>Вид теплоносителя</t>
  </si>
  <si>
    <t>Пар</t>
  </si>
  <si>
    <t>Одноставочный, руб./куб. м</t>
  </si>
  <si>
    <t>иное</t>
  </si>
  <si>
    <t>Таблица 23</t>
  </si>
  <si>
    <t xml:space="preserve">Информация о расчетных тарифах на услуги по передаче
тепловой энергии, теплоносителя
</t>
  </si>
  <si>
    <t>Информация о расчетных тарифах на услуги по передаче тепловой энергии, теплоносителя</t>
  </si>
  <si>
    <t>Таблица 24</t>
  </si>
  <si>
    <t xml:space="preserve">Информация о расчетной плате за услуги по поддержанию
резервной тепловой мощности при отсутствии потребления
тепловой энергии
</t>
  </si>
  <si>
    <t>Информация о расчетной плате за услуги по поддержанию резервной тепловой мощности при отсутствии потребления тепловой энергии</t>
  </si>
  <si>
    <t>Срок действия платы</t>
  </si>
  <si>
    <t>Величина платы (тыс. руб./Гкал/час в мес.)</t>
  </si>
  <si>
    <t>Таблица 25</t>
  </si>
  <si>
    <t xml:space="preserve">Информация о расчетной плате за подключение (технологическое
присоединение) к системе теплоснабжения
</t>
  </si>
  <si>
    <t>Информация о расчетной плате за подключение (технологическое присоединение) к системе теплоснабжения</t>
  </si>
  <si>
    <t>Величина платы (тыс. руб./Гкал/ч)</t>
  </si>
  <si>
    <t>Таблица 26</t>
  </si>
  <si>
    <t>Информация о расчетном тарифе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</si>
  <si>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Срок действия тарифа</t>
  </si>
  <si>
    <t>Величина тарифа</t>
  </si>
  <si>
    <t>Компонент на теплоноситель (руб./куб. м)</t>
  </si>
  <si>
    <t>Компонент на тепловую энергию</t>
  </si>
  <si>
    <t>Двухставочный</t>
  </si>
  <si>
    <t>Ставка за мощность, тыс. руб./Гкал/час в мес.</t>
  </si>
  <si>
    <t>Ставка за тепловую энергию, руб./Гкал</t>
  </si>
  <si>
    <t>Таблица 27</t>
  </si>
  <si>
    <t xml:space="preserve">Долгосрочные параметры регулирования
(в ред. Приказа Министерства тарифного регулирования
Калужской области от 18.08.2014 N 100)
</t>
  </si>
  <si>
    <t>Долгосрочные параметры регулирования</t>
  </si>
  <si>
    <t>Метод обеспечения доходности инвестированного капитала</t>
  </si>
  <si>
    <t>1.4</t>
  </si>
  <si>
    <t>1.5</t>
  </si>
  <si>
    <t>1.6</t>
  </si>
  <si>
    <t>1.7</t>
  </si>
  <si>
    <t>1.8</t>
  </si>
  <si>
    <t>Добавить год</t>
  </si>
  <si>
    <t>Метод индексации установленных тарифов</t>
  </si>
  <si>
    <t>2.1</t>
  </si>
  <si>
    <t>2.2</t>
  </si>
  <si>
    <t>2.3</t>
  </si>
  <si>
    <t>2.4</t>
  </si>
  <si>
    <t>2.5</t>
  </si>
  <si>
    <t>Метод сравнения аналогов</t>
  </si>
  <si>
    <t>3.1</t>
  </si>
  <si>
    <t>3.2</t>
  </si>
  <si>
    <t>Таблица 27.1</t>
  </si>
  <si>
    <t xml:space="preserve">Информация о показателях энергосбережения и энергетической
эффективности
(в ред. Приказа Министерства тарифного регулирования
Калужской области от 18.08.2014 N 100)
</t>
  </si>
  <si>
    <t>Наименование мероприятий</t>
  </si>
  <si>
    <t>Наименование показателей энергосбережения и энергетической эффективности, единица измерения</t>
  </si>
  <si>
    <t>Значение показателя</t>
  </si>
  <si>
    <t>Мероприятия по ремонту, замене оборудования, используемого для выработки тепловой энергии, с целью повышения его энергетической эффективности</t>
  </si>
  <si>
    <t>Добавить показатель</t>
  </si>
  <si>
    <t>Добавить мероприятие</t>
  </si>
  <si>
    <t>Мероприятия по сокращению потерь тепловой энергии</t>
  </si>
  <si>
    <t>Иные мероприятия, в том числе организационные</t>
  </si>
  <si>
    <t>Тариф на горячую воду предлагается с разбивкой по поставщикам</t>
  </si>
  <si>
    <t>ставка за потребление горячей воды, руб./куб.м</t>
  </si>
  <si>
    <t>ставка за содержание системы ГВС, тыс.руб./куб.м/ч/мес</t>
  </si>
  <si>
    <t>Одноставочный тариф, руб./куб.м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</si>
  <si>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</si>
  <si>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</si>
  <si>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</si>
  <si>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</si>
  <si>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</si>
  <si>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</si>
  <si>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</si>
  <si>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</si>
  <si>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</si>
  <si>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et_List19</t>
  </si>
  <si>
    <t>Базовый уровень операционных расходов, тыс. руб.</t>
  </si>
  <si>
    <t>Динамика изменения расходов, связанных с поставками соответствующих товаров, услуг (индекс эффективности операционных расходов), %</t>
  </si>
  <si>
    <t>Норматив чистого оборотного капитала, %</t>
  </si>
  <si>
    <t>Размер инвестированного капитала, тыс. руб.</t>
  </si>
  <si>
    <t>Норма доходности инвестированного капитала, %</t>
  </si>
  <si>
    <t>Сроки возврата инвестированного капитала, лет</t>
  </si>
  <si>
    <t>Нормативный уровень прибыли, %</t>
  </si>
  <si>
    <t>Динамика изменения расходов на топливо, устанавливаемая в целях перехода от одного метода распределения расхода топлива к другому методу, если орган регулирования применяет понижающий коэффициент на переходный период в соответствии с Правилами распределения расхода топлива:</t>
  </si>
  <si>
    <t>Базовый уровень расходов, тыс. руб.</t>
  </si>
  <si>
    <t>Индекс снижения расходов, %</t>
  </si>
  <si>
    <t>et_List20</t>
  </si>
  <si>
    <t>2.5.0</t>
  </si>
  <si>
    <t>1.8.0</t>
  </si>
  <si>
    <t>et_List21_1</t>
  </si>
  <si>
    <t>et_List21_2</t>
  </si>
  <si>
    <t>Форма 1.9</t>
  </si>
  <si>
    <t>Форма 1.10</t>
  </si>
  <si>
    <t>modList19</t>
  </si>
  <si>
    <t>modList21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</si>
  <si>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</si>
  <si>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</si>
  <si>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</si>
  <si>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</si>
  <si>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</si>
  <si>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</si>
  <si>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</si>
  <si>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</si>
  <si>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TSH_et_union_hor</t>
  </si>
  <si>
    <t>TSH_et_union_vert</t>
  </si>
  <si>
    <t>Показатели энергосбережения и энергетической эффективности - если в отношении регулируемой организации утверждена программа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 и (или) если показатели энергосбережения и энергоэффективности предусмотрены в концессионном соглашении в отношении объектов теплоснабжения, находящихся в государственной или муниципальной собственности, или договоре аренды указанных объектов</t>
  </si>
  <si>
    <t>Динамика изменения расходов на топливо, устанавливаемая в целях перехода от одного метода распределения расхода топлива к другому методу, - если орган регулирования применяет понижающий коэффициент на переходный период в соответствии с Правилами распределения расхода топлива:</t>
  </si>
  <si>
    <t>et_List17</t>
  </si>
  <si>
    <r>
      <t xml:space="preserve">&lt;15&gt; Расчетная величина цен (тарифов) и срок действия цен (тарифов) раскрываются регулируемой организацией в соответствии с </t>
    </r>
    <r>
      <rPr>
        <sz val="9"/>
        <color indexed="12"/>
        <rFont val="Times New Roman"/>
        <family val="1"/>
        <charset val="204"/>
      </rPr>
      <t>таблицами 21</t>
    </r>
    <r>
      <rPr>
        <sz val="9"/>
        <color indexed="11"/>
        <rFont val="Times New Roman"/>
        <family val="1"/>
        <charset val="204"/>
      </rPr>
      <t xml:space="preserve"> - </t>
    </r>
    <r>
      <rPr>
        <sz val="9"/>
        <color indexed="12"/>
        <rFont val="Times New Roman"/>
        <family val="1"/>
        <charset val="204"/>
      </rPr>
      <t>26</t>
    </r>
    <r>
      <rPr>
        <sz val="9"/>
        <color indexed="11"/>
        <rFont val="Times New Roman"/>
        <family val="1"/>
        <charset val="204"/>
      </rPr>
      <t>.</t>
    </r>
  </si>
  <si>
    <t>et_List18_T20</t>
  </si>
  <si>
    <t>check_List12_p4_tar_numb</t>
  </si>
  <si>
    <t>check_List12_p5_tar_numb</t>
  </si>
  <si>
    <t>check_List12_p6_tar_numb</t>
  </si>
  <si>
    <t>name_rates_4</t>
  </si>
  <si>
    <t>name_rates_8</t>
  </si>
  <si>
    <t>Предложение об установлении цен (тарифов) в сфере оказания услуг по передаче тепловой энергии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</si>
  <si>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Отборный пар, 1,2-2,5 кг/см2</t>
  </si>
  <si>
    <t>Отборный пар, 7-13 кг/см2</t>
  </si>
  <si>
    <t>Отборный пар, &gt; 13 кг/см2</t>
  </si>
  <si>
    <t>Отборный пар, 2,5-7 кг/см2</t>
  </si>
  <si>
    <t>date_start</t>
  </si>
  <si>
    <t>VidTopl_</t>
  </si>
  <si>
    <t>MO+STC+ITE+GRP</t>
  </si>
  <si>
    <t>Информация о расчетных тарифах на тепловую энергию</t>
  </si>
  <si>
    <t>et_List18_T21</t>
  </si>
  <si>
    <t>et_List18_T22</t>
  </si>
  <si>
    <t>et_List18_T23</t>
  </si>
  <si>
    <t>et_List18_T24</t>
  </si>
  <si>
    <t>et_List18_T25</t>
  </si>
  <si>
    <t>date_end</t>
  </si>
  <si>
    <t xml:space="preserve">Информация о расчетном тарифе на горячую воду, поставляемую теплоснабжающими организациями потребителям, другим теплоснабжающим организациям с использованием открытых
систем теплоснабжения (горячего водоснабжения)
</t>
  </si>
  <si>
    <t>et_List18_T26</t>
  </si>
  <si>
    <t>Величина платы за подключение (технологическое присоединение), тыс. руб./Гкал/ч (руб.) (без НДС)</t>
  </si>
  <si>
    <t>Величина платы за подключение (технологическое присоединение), тыс. руб./Гкал/ч (руб.) с НДС)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</si>
  <si>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</si>
  <si>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</si>
  <si>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</si>
  <si>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</si>
  <si>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</si>
  <si>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</si>
  <si>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</si>
  <si>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</si>
  <si>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</si>
  <si>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</si>
  <si>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7708503727</t>
  </si>
  <si>
    <t>№</t>
  </si>
  <si>
    <t>WARM</t>
  </si>
  <si>
    <t>МР</t>
  </si>
  <si>
    <t>МО</t>
  </si>
  <si>
    <t>МО_ОКТМО</t>
  </si>
  <si>
    <t>Тип отчета</t>
  </si>
  <si>
    <t>et_List18_T20_metod</t>
  </si>
  <si>
    <t>Плата за подключение к системе теплоснабжения (индивидуальная)</t>
  </si>
  <si>
    <t>виды тарифа
/kind_group_rates_load_filter/</t>
  </si>
  <si>
    <t>виды тарифа
/kind_group_rates_load/</t>
  </si>
  <si>
    <t>1.8.1</t>
  </si>
  <si>
    <t>2.5.1</t>
  </si>
  <si>
    <t>Добавить диапазон диаметров тепловых сетей</t>
  </si>
  <si>
    <t>check_T20_vdet</t>
  </si>
  <si>
    <t>Информация о расчетных тарифах на теплоноситель, поставляемый теплоснабжающими организациями потребителям, другим теплоснабжающим организациям</t>
  </si>
  <si>
    <t>Добавить тип прокладки тепловых сетей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</si>
  <si>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</si>
  <si>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</si>
  <si>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 xml:space="preserve"> </t>
  </si>
  <si>
    <t>Тамбовский муниципальный район</t>
  </si>
  <si>
    <t>10651000</t>
  </si>
  <si>
    <t>Николаевское</t>
  </si>
  <si>
    <t>10651436</t>
  </si>
  <si>
    <t>Сковородинский муниципальный район</t>
  </si>
  <si>
    <t>10649000</t>
  </si>
  <si>
    <t>Город Сковородино</t>
  </si>
  <si>
    <t>10649101</t>
  </si>
  <si>
    <t>Ивановский муниципальный район</t>
  </si>
  <si>
    <t>10628000</t>
  </si>
  <si>
    <t>Березовское</t>
  </si>
  <si>
    <t>10628407</t>
  </si>
  <si>
    <t>Город Белогорск</t>
  </si>
  <si>
    <t>10710000</t>
  </si>
  <si>
    <t>Город Благовещенск</t>
  </si>
  <si>
    <t>10701000</t>
  </si>
  <si>
    <t>Завитинский муниципальный район</t>
  </si>
  <si>
    <t>10621000</t>
  </si>
  <si>
    <t>Город Завитинск</t>
  </si>
  <si>
    <t>10621101</t>
  </si>
  <si>
    <t>Город Зея</t>
  </si>
  <si>
    <t>10712000</t>
  </si>
  <si>
    <t>Город Тында</t>
  </si>
  <si>
    <t>10732000</t>
  </si>
  <si>
    <t>Город Райчихинск</t>
  </si>
  <si>
    <t>10720000</t>
  </si>
  <si>
    <t>Город Шимановск</t>
  </si>
  <si>
    <t>10740000</t>
  </si>
  <si>
    <t>Город Свободный</t>
  </si>
  <si>
    <t>10730000</t>
  </si>
  <si>
    <t>Ивановское</t>
  </si>
  <si>
    <t>10628416</t>
  </si>
  <si>
    <t>Приозерное</t>
  </si>
  <si>
    <t>10628436</t>
  </si>
  <si>
    <t>Михайловский муниципальный район</t>
  </si>
  <si>
    <t>10635000</t>
  </si>
  <si>
    <t>Поярковское</t>
  </si>
  <si>
    <t>10635442</t>
  </si>
  <si>
    <t>ЗАТО поселок Углегорск</t>
  </si>
  <si>
    <t>10770000</t>
  </si>
  <si>
    <t>Серышевский муниципальный район</t>
  </si>
  <si>
    <t>10647000</t>
  </si>
  <si>
    <t>Поселок Серышево</t>
  </si>
  <si>
    <t>10647151</t>
  </si>
  <si>
    <t>Магдагачинский муниципальный район</t>
  </si>
  <si>
    <t>10631000</t>
  </si>
  <si>
    <t>Толбузинское</t>
  </si>
  <si>
    <t>10631420</t>
  </si>
  <si>
    <t>Селемджинский муниципальный район</t>
  </si>
  <si>
    <t>10645000</t>
  </si>
  <si>
    <t>Огоджинский сельсовет</t>
  </si>
  <si>
    <t>10645418</t>
  </si>
  <si>
    <t>Константиновский муниципальный район</t>
  </si>
  <si>
    <t>10630000</t>
  </si>
  <si>
    <t>Верхнеполтавское</t>
  </si>
  <si>
    <t>10630404</t>
  </si>
  <si>
    <t>Зеньковское</t>
  </si>
  <si>
    <t>10630412</t>
  </si>
  <si>
    <t>Свободненский муниципальный район</t>
  </si>
  <si>
    <t>10642000</t>
  </si>
  <si>
    <t>Малосазанское</t>
  </si>
  <si>
    <t>10642434</t>
  </si>
  <si>
    <t>Ромненский муниципальный район</t>
  </si>
  <si>
    <t>10640000</t>
  </si>
  <si>
    <t>Ромненское</t>
  </si>
  <si>
    <t>10640440</t>
  </si>
  <si>
    <t>Тамбовское</t>
  </si>
  <si>
    <t>10651456</t>
  </si>
  <si>
    <t>Тыгдинское</t>
  </si>
  <si>
    <t>10631422</t>
  </si>
  <si>
    <t>Поселок Уруша</t>
  </si>
  <si>
    <t>10649185</t>
  </si>
  <si>
    <t>Поселок Ерофей Павлович</t>
  </si>
  <si>
    <t>10649155</t>
  </si>
  <si>
    <t>Черемховское</t>
  </si>
  <si>
    <t>10628448</t>
  </si>
  <si>
    <t>Озерненское</t>
  </si>
  <si>
    <t>10647440</t>
  </si>
  <si>
    <t>Мазановский муниципальный район</t>
  </si>
  <si>
    <t>10632000</t>
  </si>
  <si>
    <t>Новокиевское</t>
  </si>
  <si>
    <t>10632436</t>
  </si>
  <si>
    <t>Бурейский муниципальный район</t>
  </si>
  <si>
    <t>10615000</t>
  </si>
  <si>
    <t>Поселок Талакан</t>
  </si>
  <si>
    <t>10615172</t>
  </si>
  <si>
    <t>Тындинский муниципальный район</t>
  </si>
  <si>
    <t>10654000</t>
  </si>
  <si>
    <t>Соловьевское</t>
  </si>
  <si>
    <t>10654441</t>
  </si>
  <si>
    <t>Константиновское</t>
  </si>
  <si>
    <t>10630424</t>
  </si>
  <si>
    <t>Прогресс</t>
  </si>
  <si>
    <t>10775000</t>
  </si>
  <si>
    <t>Архаринский муниципальный район</t>
  </si>
  <si>
    <t>10605000</t>
  </si>
  <si>
    <t>Поселок Архара</t>
  </si>
  <si>
    <t>10605151</t>
  </si>
  <si>
    <t>Большесазанское</t>
  </si>
  <si>
    <t>10647412</t>
  </si>
  <si>
    <t>Поселок Бурея</t>
  </si>
  <si>
    <t>10615157</t>
  </si>
  <si>
    <t>Поселок Новобурейский</t>
  </si>
  <si>
    <t>10615151</t>
  </si>
  <si>
    <t>Октябрьский муниципальный район</t>
  </si>
  <si>
    <t>10638000</t>
  </si>
  <si>
    <t>Варваровское</t>
  </si>
  <si>
    <t>10638405</t>
  </si>
  <si>
    <t>Поселок Февральск</t>
  </si>
  <si>
    <t>10645189</t>
  </si>
  <si>
    <t>Зейский муниципальный район</t>
  </si>
  <si>
    <t>10625000</t>
  </si>
  <si>
    <t>Горненское</t>
  </si>
  <si>
    <t>10625417</t>
  </si>
  <si>
    <t>Гудачинское</t>
  </si>
  <si>
    <t>10631406</t>
  </si>
  <si>
    <t>Поселок Магдагачи</t>
  </si>
  <si>
    <t>10631151</t>
  </si>
  <si>
    <t>Томское</t>
  </si>
  <si>
    <t>10647448</t>
  </si>
  <si>
    <t>Виноградовское</t>
  </si>
  <si>
    <t>10615412</t>
  </si>
  <si>
    <t>Сосновское</t>
  </si>
  <si>
    <t>10647416</t>
  </si>
  <si>
    <t>Златоустовский сельсовет</t>
  </si>
  <si>
    <t>10645402</t>
  </si>
  <si>
    <t>Урканское</t>
  </si>
  <si>
    <t>10654417</t>
  </si>
  <si>
    <t>Дмитриевское</t>
  </si>
  <si>
    <t>10628410</t>
  </si>
  <si>
    <t>Восточное</t>
  </si>
  <si>
    <t>10654405</t>
  </si>
  <si>
    <t>Екатеринославское</t>
  </si>
  <si>
    <t>10638403</t>
  </si>
  <si>
    <t>Коболдинский сельсовет</t>
  </si>
  <si>
    <t>10645410</t>
  </si>
  <si>
    <t>Лермонтовское</t>
  </si>
  <si>
    <t>10651421</t>
  </si>
  <si>
    <t>10647408</t>
  </si>
  <si>
    <t>Благовещенский муниципальный район</t>
  </si>
  <si>
    <t>10611000</t>
  </si>
  <si>
    <t>Марковское</t>
  </si>
  <si>
    <t>10611416</t>
  </si>
  <si>
    <t>Михайловское</t>
  </si>
  <si>
    <t>10611420</t>
  </si>
  <si>
    <t>Овсянковское</t>
  </si>
  <si>
    <t>10625440</t>
  </si>
  <si>
    <t>Октябрьское</t>
  </si>
  <si>
    <t>10625442</t>
  </si>
  <si>
    <t>Раздольненское</t>
  </si>
  <si>
    <t>10651448</t>
  </si>
  <si>
    <t>Москвитинское</t>
  </si>
  <si>
    <t>10642440</t>
  </si>
  <si>
    <t>Первомайское</t>
  </si>
  <si>
    <t>10654413</t>
  </si>
  <si>
    <t>Крестовоздвиженское</t>
  </si>
  <si>
    <t>10630428</t>
  </si>
  <si>
    <t>Новоалександровское</t>
  </si>
  <si>
    <t>10651440</t>
  </si>
  <si>
    <t>Садовское</t>
  </si>
  <si>
    <t>10651452</t>
  </si>
  <si>
    <t>Сергеевское</t>
  </si>
  <si>
    <t>10611436</t>
  </si>
  <si>
    <t>Поселок Сиваки</t>
  </si>
  <si>
    <t>10631160</t>
  </si>
  <si>
    <t>Дактуйское</t>
  </si>
  <si>
    <t>10631408</t>
  </si>
  <si>
    <t>Малиновское</t>
  </si>
  <si>
    <t>10615432</t>
  </si>
  <si>
    <t>Казанское</t>
  </si>
  <si>
    <t>10647424</t>
  </si>
  <si>
    <t>Среднебельское</t>
  </si>
  <si>
    <t>10628440</t>
  </si>
  <si>
    <t>ООО "Теплосервис"</t>
  </si>
  <si>
    <t>Козьмодемьяновское</t>
  </si>
  <si>
    <t>10651412</t>
  </si>
  <si>
    <t>Шимановский муниципальный район</t>
  </si>
  <si>
    <t>10655000</t>
  </si>
  <si>
    <t>Ушаковское</t>
  </si>
  <si>
    <t>10655468</t>
  </si>
  <si>
    <t>Фроловское</t>
  </si>
  <si>
    <t>10647456</t>
  </si>
  <si>
    <t>Алгачинское</t>
  </si>
  <si>
    <t>10625408</t>
  </si>
  <si>
    <t>Украинское</t>
  </si>
  <si>
    <t>10647452</t>
  </si>
  <si>
    <t>Лиманновское</t>
  </si>
  <si>
    <t>10647432</t>
  </si>
  <si>
    <t>Береговое</t>
  </si>
  <si>
    <t>10625420</t>
  </si>
  <si>
    <t>Поселок Ушумун</t>
  </si>
  <si>
    <t>10631170</t>
  </si>
  <si>
    <t>Талданское</t>
  </si>
  <si>
    <t>10649418</t>
  </si>
  <si>
    <t>Антоновское</t>
  </si>
  <si>
    <t>10605402</t>
  </si>
  <si>
    <t>Аркадьевское</t>
  </si>
  <si>
    <t>10605404</t>
  </si>
  <si>
    <t>Вольненское</t>
  </si>
  <si>
    <t>10605408</t>
  </si>
  <si>
    <t>Грибовское</t>
  </si>
  <si>
    <t>10605412</t>
  </si>
  <si>
    <t>Иннокентьевское</t>
  </si>
  <si>
    <t>10605424</t>
  </si>
  <si>
    <t>Касаткинское</t>
  </si>
  <si>
    <t>10605432</t>
  </si>
  <si>
    <t>Кундурское</t>
  </si>
  <si>
    <t>10605440</t>
  </si>
  <si>
    <t>Ленинское</t>
  </si>
  <si>
    <t>10605444</t>
  </si>
  <si>
    <t>Межселенные территории Архаринского муниципального района, кроме территорий городского и сельских поселений</t>
  </si>
  <si>
    <t>10605702</t>
  </si>
  <si>
    <t>Новосергеевское</t>
  </si>
  <si>
    <t>10605448</t>
  </si>
  <si>
    <t>Новоспасское</t>
  </si>
  <si>
    <t>10605452</t>
  </si>
  <si>
    <t>Отважненское</t>
  </si>
  <si>
    <t>10605456</t>
  </si>
  <si>
    <t>Северное</t>
  </si>
  <si>
    <t>10605460</t>
  </si>
  <si>
    <t>Урильское</t>
  </si>
  <si>
    <t>10605464</t>
  </si>
  <si>
    <t>Черниговское</t>
  </si>
  <si>
    <t>10605468</t>
  </si>
  <si>
    <t>Ядринское</t>
  </si>
  <si>
    <t>10605472</t>
  </si>
  <si>
    <t>Белогорский муниципальный район</t>
  </si>
  <si>
    <t>10608000</t>
  </si>
  <si>
    <t>Амурское</t>
  </si>
  <si>
    <t>10608404</t>
  </si>
  <si>
    <t>Белоцерковское</t>
  </si>
  <si>
    <t>10608406</t>
  </si>
  <si>
    <t>Васильевское</t>
  </si>
  <si>
    <t>10608408</t>
  </si>
  <si>
    <t>Великокнязевское</t>
  </si>
  <si>
    <t>10608412</t>
  </si>
  <si>
    <t>Возжаевское</t>
  </si>
  <si>
    <t>10608414</t>
  </si>
  <si>
    <t>Кустанаевское</t>
  </si>
  <si>
    <t>10608420</t>
  </si>
  <si>
    <t>Лохвицкое</t>
  </si>
  <si>
    <t>10608424</t>
  </si>
  <si>
    <t>Некрасовское</t>
  </si>
  <si>
    <t>10608428</t>
  </si>
  <si>
    <t>Никольское</t>
  </si>
  <si>
    <t>10608432</t>
  </si>
  <si>
    <t>Новинское</t>
  </si>
  <si>
    <t>10608436</t>
  </si>
  <si>
    <t>Озерянское</t>
  </si>
  <si>
    <t>10608440</t>
  </si>
  <si>
    <t>Пригородное</t>
  </si>
  <si>
    <t>10608444</t>
  </si>
  <si>
    <t>Светиловское</t>
  </si>
  <si>
    <t>10608449</t>
  </si>
  <si>
    <t>Томичевское</t>
  </si>
  <si>
    <t>10608452</t>
  </si>
  <si>
    <t>Успеновское</t>
  </si>
  <si>
    <t>10608456</t>
  </si>
  <si>
    <t>Волковское</t>
  </si>
  <si>
    <t>10611408</t>
  </si>
  <si>
    <t>Грибское</t>
  </si>
  <si>
    <t>10611412</t>
  </si>
  <si>
    <t>Гродековское</t>
  </si>
  <si>
    <t>10611413</t>
  </si>
  <si>
    <t>Натальинское</t>
  </si>
  <si>
    <t>10611424</t>
  </si>
  <si>
    <t>Новопетровское</t>
  </si>
  <si>
    <t>10611428</t>
  </si>
  <si>
    <t>Новотроицкое</t>
  </si>
  <si>
    <t>10611432</t>
  </si>
  <si>
    <t>Усть-Ивановское</t>
  </si>
  <si>
    <t>10611438</t>
  </si>
  <si>
    <t>Чигиринское</t>
  </si>
  <si>
    <t>10611440</t>
  </si>
  <si>
    <t>Алексеевское</t>
  </si>
  <si>
    <t>10615404</t>
  </si>
  <si>
    <t>Долдыканское</t>
  </si>
  <si>
    <t>10615414</t>
  </si>
  <si>
    <t>Райчихинское</t>
  </si>
  <si>
    <t>10615436</t>
  </si>
  <si>
    <t>Родионовское</t>
  </si>
  <si>
    <t>10615440</t>
  </si>
  <si>
    <t>Старорайчихинское</t>
  </si>
  <si>
    <t>10615441</t>
  </si>
  <si>
    <t>10615444</t>
  </si>
  <si>
    <t>Албазинское</t>
  </si>
  <si>
    <t>10621404</t>
  </si>
  <si>
    <t>10621408</t>
  </si>
  <si>
    <t>Белояровское</t>
  </si>
  <si>
    <t>10621412</t>
  </si>
  <si>
    <t>Болдыревское</t>
  </si>
  <si>
    <t>10621416</t>
  </si>
  <si>
    <t>Верхнеильиновское</t>
  </si>
  <si>
    <t>10621424</t>
  </si>
  <si>
    <t>10621428</t>
  </si>
  <si>
    <t>Куприяновское</t>
  </si>
  <si>
    <t>10621440</t>
  </si>
  <si>
    <t>Преображеновское</t>
  </si>
  <si>
    <t>10621420</t>
  </si>
  <si>
    <t>10621444</t>
  </si>
  <si>
    <t>Амуро-Балтийское</t>
  </si>
  <si>
    <t>10625404</t>
  </si>
  <si>
    <t>Бомнакское</t>
  </si>
  <si>
    <t>10625412</t>
  </si>
  <si>
    <t>Верхнезейское</t>
  </si>
  <si>
    <t>10625414</t>
  </si>
  <si>
    <t>Дугдинское</t>
  </si>
  <si>
    <t>10625423</t>
  </si>
  <si>
    <t>Золотогорское</t>
  </si>
  <si>
    <t>10625424</t>
  </si>
  <si>
    <t>10625428</t>
  </si>
  <si>
    <t>Межселенные территории Зейского муниципального района, кроме территорий сельских поселений</t>
  </si>
  <si>
    <t>10625702</t>
  </si>
  <si>
    <t>10625432</t>
  </si>
  <si>
    <t>Огоронское</t>
  </si>
  <si>
    <t>10625441</t>
  </si>
  <si>
    <t>Поляковское</t>
  </si>
  <si>
    <t>10625443</t>
  </si>
  <si>
    <t>Сианское</t>
  </si>
  <si>
    <t>10625450</t>
  </si>
  <si>
    <t>Снежногорское</t>
  </si>
  <si>
    <t>10625456</t>
  </si>
  <si>
    <t>Сосновоборское</t>
  </si>
  <si>
    <t>10625452</t>
  </si>
  <si>
    <t>Тунгалинское</t>
  </si>
  <si>
    <t>10625457</t>
  </si>
  <si>
    <t>Умлеканское</t>
  </si>
  <si>
    <t>10625460</t>
  </si>
  <si>
    <t>Хвойненское</t>
  </si>
  <si>
    <t>10625444</t>
  </si>
  <si>
    <t>Чалбачинское</t>
  </si>
  <si>
    <t>10625462</t>
  </si>
  <si>
    <t>Юбилейненское</t>
  </si>
  <si>
    <t>10625464</t>
  </si>
  <si>
    <t>Андреевское</t>
  </si>
  <si>
    <t>10628402</t>
  </si>
  <si>
    <t>Анновское</t>
  </si>
  <si>
    <t>10628404</t>
  </si>
  <si>
    <t>Ерковецкое</t>
  </si>
  <si>
    <t>10628412</t>
  </si>
  <si>
    <t>Константиноградовское</t>
  </si>
  <si>
    <t>10628417</t>
  </si>
  <si>
    <t>10628420</t>
  </si>
  <si>
    <t>Новоалексеевское</t>
  </si>
  <si>
    <t>10628424</t>
  </si>
  <si>
    <t>Новоивановское</t>
  </si>
  <si>
    <t>10628425</t>
  </si>
  <si>
    <t>Петропавловское</t>
  </si>
  <si>
    <t>10628428</t>
  </si>
  <si>
    <t>Правовосточное</t>
  </si>
  <si>
    <t>10628432</t>
  </si>
  <si>
    <t>Семиозерское</t>
  </si>
  <si>
    <t>10628439</t>
  </si>
  <si>
    <t>Троицкое</t>
  </si>
  <si>
    <t>10628441</t>
  </si>
  <si>
    <t>Верхнеуртуйское</t>
  </si>
  <si>
    <t>10630408</t>
  </si>
  <si>
    <t>Войковское</t>
  </si>
  <si>
    <t>10630410</t>
  </si>
  <si>
    <t>Золотоножское</t>
  </si>
  <si>
    <t>10630414</t>
  </si>
  <si>
    <t>Ключевское</t>
  </si>
  <si>
    <t>10630416</t>
  </si>
  <si>
    <t>Коврижское</t>
  </si>
  <si>
    <t>10630420</t>
  </si>
  <si>
    <t>Нижнеполтавское</t>
  </si>
  <si>
    <t>10630432</t>
  </si>
  <si>
    <t>10630436</t>
  </si>
  <si>
    <t>10630440</t>
  </si>
  <si>
    <t>Орловское</t>
  </si>
  <si>
    <t>10630444</t>
  </si>
  <si>
    <t>Семидомское</t>
  </si>
  <si>
    <t>10630450</t>
  </si>
  <si>
    <t>Среднеполтавское</t>
  </si>
  <si>
    <t>10630453</t>
  </si>
  <si>
    <t>Гонжинское</t>
  </si>
  <si>
    <t>10631404</t>
  </si>
  <si>
    <t>Кузнецовское</t>
  </si>
  <si>
    <t>10631412</t>
  </si>
  <si>
    <t>Межселенные территории Магдагачинского муниципального района, кроме территорий городских и сельских поселений</t>
  </si>
  <si>
    <t>10631702</t>
  </si>
  <si>
    <t>Чалганское</t>
  </si>
  <si>
    <t>10631424</t>
  </si>
  <si>
    <t>Черняевское</t>
  </si>
  <si>
    <t>10631428</t>
  </si>
  <si>
    <t>10632404</t>
  </si>
  <si>
    <t>Богословское</t>
  </si>
  <si>
    <t>10632408</t>
  </si>
  <si>
    <t>10632416</t>
  </si>
  <si>
    <t>Краснояровское</t>
  </si>
  <si>
    <t>10632420</t>
  </si>
  <si>
    <t>Мазановское</t>
  </si>
  <si>
    <t>10632424</t>
  </si>
  <si>
    <t>Майское</t>
  </si>
  <si>
    <t>10632425</t>
  </si>
  <si>
    <t>Маргаритовское</t>
  </si>
  <si>
    <t>10632428</t>
  </si>
  <si>
    <t>Межселенные территории Мазановского муниципального района, кроме территорий сельских поселений</t>
  </si>
  <si>
    <t>10632702</t>
  </si>
  <si>
    <t>Молчановское</t>
  </si>
  <si>
    <t>10632432</t>
  </si>
  <si>
    <t>Новороссийское</t>
  </si>
  <si>
    <t>10632440</t>
  </si>
  <si>
    <t>Практичанское</t>
  </si>
  <si>
    <t>10632448</t>
  </si>
  <si>
    <t>Путятинское</t>
  </si>
  <si>
    <t>10632452</t>
  </si>
  <si>
    <t>Романкауцкое</t>
  </si>
  <si>
    <t>10632456</t>
  </si>
  <si>
    <t>Сапроновское</t>
  </si>
  <si>
    <t>10632460</t>
  </si>
  <si>
    <t>Угловское</t>
  </si>
  <si>
    <t>10632464</t>
  </si>
  <si>
    <t>Воскресеновское</t>
  </si>
  <si>
    <t>10635408</t>
  </si>
  <si>
    <t>Димское</t>
  </si>
  <si>
    <t>10635412</t>
  </si>
  <si>
    <t>Дубовское</t>
  </si>
  <si>
    <t>10635416</t>
  </si>
  <si>
    <t>Зеленоборское</t>
  </si>
  <si>
    <t>10635420</t>
  </si>
  <si>
    <t>Ильиновское</t>
  </si>
  <si>
    <t>10635424</t>
  </si>
  <si>
    <t>Калининское</t>
  </si>
  <si>
    <t>10635428</t>
  </si>
  <si>
    <t>Коршуновское</t>
  </si>
  <si>
    <t>10635432</t>
  </si>
  <si>
    <t>10635436</t>
  </si>
  <si>
    <t>Новочесноковское</t>
  </si>
  <si>
    <t>10635440</t>
  </si>
  <si>
    <t>Чесноковское</t>
  </si>
  <si>
    <t>10635444</t>
  </si>
  <si>
    <t>Борисоглебское</t>
  </si>
  <si>
    <t>10638402</t>
  </si>
  <si>
    <t>10638408</t>
  </si>
  <si>
    <t>Королинское</t>
  </si>
  <si>
    <t>10638424</t>
  </si>
  <si>
    <t>Максимовское</t>
  </si>
  <si>
    <t>10638412</t>
  </si>
  <si>
    <t>Мухинское</t>
  </si>
  <si>
    <t>10638416</t>
  </si>
  <si>
    <t>Николо-Александровское</t>
  </si>
  <si>
    <t>10638420</t>
  </si>
  <si>
    <t>Новомихайловское</t>
  </si>
  <si>
    <t>10638428</t>
  </si>
  <si>
    <t>Панинское</t>
  </si>
  <si>
    <t>10638429</t>
  </si>
  <si>
    <t>Переясловское</t>
  </si>
  <si>
    <t>10638433</t>
  </si>
  <si>
    <t>Песчаноозерское</t>
  </si>
  <si>
    <t>10638432</t>
  </si>
  <si>
    <t>Романовское</t>
  </si>
  <si>
    <t>10638436</t>
  </si>
  <si>
    <t>Смеловское</t>
  </si>
  <si>
    <t>10638440</t>
  </si>
  <si>
    <t>Трудовое</t>
  </si>
  <si>
    <t>10638404</t>
  </si>
  <si>
    <t>Амаранское</t>
  </si>
  <si>
    <t>10640404</t>
  </si>
  <si>
    <t>Верхнебельское</t>
  </si>
  <si>
    <t>10640408</t>
  </si>
  <si>
    <t>Дальневосточное</t>
  </si>
  <si>
    <t>10640412</t>
  </si>
  <si>
    <t>Знаменское</t>
  </si>
  <si>
    <t>10640416</t>
  </si>
  <si>
    <t>Каховское</t>
  </si>
  <si>
    <t>10640424</t>
  </si>
  <si>
    <t>Поздеевское</t>
  </si>
  <si>
    <t>10640428</t>
  </si>
  <si>
    <t>Рогозовское</t>
  </si>
  <si>
    <t>10640436</t>
  </si>
  <si>
    <t>Святоруссовское</t>
  </si>
  <si>
    <t>10640444</t>
  </si>
  <si>
    <t>Чергалинское</t>
  </si>
  <si>
    <t>10640449</t>
  </si>
  <si>
    <t>10642412</t>
  </si>
  <si>
    <t>Желтояровское</t>
  </si>
  <si>
    <t>10642416</t>
  </si>
  <si>
    <t>Загорно-Селитьбинское</t>
  </si>
  <si>
    <t>10642420</t>
  </si>
  <si>
    <t>Климоуцевское</t>
  </si>
  <si>
    <t>10642424</t>
  </si>
  <si>
    <t>Костюковское</t>
  </si>
  <si>
    <t>10642428</t>
  </si>
  <si>
    <t>Курганское</t>
  </si>
  <si>
    <t>10642430</t>
  </si>
  <si>
    <t>Нижнебузулинское</t>
  </si>
  <si>
    <t>10642444</t>
  </si>
  <si>
    <t>Новгородское</t>
  </si>
  <si>
    <t>10642432</t>
  </si>
  <si>
    <t>10642448</t>
  </si>
  <si>
    <t>10642460</t>
  </si>
  <si>
    <t>Семеновское</t>
  </si>
  <si>
    <t>10642468</t>
  </si>
  <si>
    <t>Сычевское</t>
  </si>
  <si>
    <t>10642476</t>
  </si>
  <si>
    <t>Черновское</t>
  </si>
  <si>
    <t>10642488</t>
  </si>
  <si>
    <t>10645404</t>
  </si>
  <si>
    <t>Исинское</t>
  </si>
  <si>
    <t>10645405</t>
  </si>
  <si>
    <t>Межселенные территории Селемджинского муниципального района, кроме территорий городских и сельских поселений</t>
  </si>
  <si>
    <t>10645702</t>
  </si>
  <si>
    <t>Норское</t>
  </si>
  <si>
    <t>10645408</t>
  </si>
  <si>
    <t>Поселок Токур</t>
  </si>
  <si>
    <t>10645185</t>
  </si>
  <si>
    <t>Поселок Экимчан</t>
  </si>
  <si>
    <t>10645151</t>
  </si>
  <si>
    <t>Стойбинский сельсовет</t>
  </si>
  <si>
    <t>10645403</t>
  </si>
  <si>
    <t>Аргинское</t>
  </si>
  <si>
    <t>10647404</t>
  </si>
  <si>
    <t>Водораздельненское</t>
  </si>
  <si>
    <t>10647420</t>
  </si>
  <si>
    <t>Лебяжьевское</t>
  </si>
  <si>
    <t>10647428</t>
  </si>
  <si>
    <t>10647436</t>
  </si>
  <si>
    <t>Полянское</t>
  </si>
  <si>
    <t>10647444</t>
  </si>
  <si>
    <t>Широкологское</t>
  </si>
  <si>
    <t>10647460</t>
  </si>
  <si>
    <t>10649404</t>
  </si>
  <si>
    <t>Джалиндинское</t>
  </si>
  <si>
    <t>10649408</t>
  </si>
  <si>
    <t>Межселенные территории Сковородинского муниципального района, кроме территорий городских и сельских поселений</t>
  </si>
  <si>
    <t>10649702</t>
  </si>
  <si>
    <t>Неверское</t>
  </si>
  <si>
    <t>10649414</t>
  </si>
  <si>
    <t>Солнечное</t>
  </si>
  <si>
    <t>10649415</t>
  </si>
  <si>
    <t>Тахтамыгдинское</t>
  </si>
  <si>
    <t>10649420</t>
  </si>
  <si>
    <t>Жариковское</t>
  </si>
  <si>
    <t>10651408</t>
  </si>
  <si>
    <t>Красненское</t>
  </si>
  <si>
    <t>10651416</t>
  </si>
  <si>
    <t>Куропатинское</t>
  </si>
  <si>
    <t>10651420</t>
  </si>
  <si>
    <t>Лазаревское</t>
  </si>
  <si>
    <t>10651424</t>
  </si>
  <si>
    <t>Муравьевское</t>
  </si>
  <si>
    <t>10651432</t>
  </si>
  <si>
    <t>Толстовское</t>
  </si>
  <si>
    <t>10651460</t>
  </si>
  <si>
    <t>Аносовское</t>
  </si>
  <si>
    <t>10654402</t>
  </si>
  <si>
    <t>Беленький сельсовет</t>
  </si>
  <si>
    <t>10654444</t>
  </si>
  <si>
    <t>Дипкунское</t>
  </si>
  <si>
    <t>10654414</t>
  </si>
  <si>
    <t>Кувыктинское</t>
  </si>
  <si>
    <t>10654407</t>
  </si>
  <si>
    <t>Ларбинское</t>
  </si>
  <si>
    <t>10654410</t>
  </si>
  <si>
    <t>Лопчинское</t>
  </si>
  <si>
    <t>10654412</t>
  </si>
  <si>
    <t>Маревское</t>
  </si>
  <si>
    <t>10654415</t>
  </si>
  <si>
    <t>Межселенные территории Тындинского муниципального района, кроме территорий сельских поселений</t>
  </si>
  <si>
    <t>10654702</t>
  </si>
  <si>
    <t>Моготское</t>
  </si>
  <si>
    <t>10654411</t>
  </si>
  <si>
    <t>Муртыгитское</t>
  </si>
  <si>
    <t>10654403</t>
  </si>
  <si>
    <t>Нюкжинское</t>
  </si>
  <si>
    <t>10654408</t>
  </si>
  <si>
    <t>Олекминское</t>
  </si>
  <si>
    <t>10654409</t>
  </si>
  <si>
    <t>Тутаульское</t>
  </si>
  <si>
    <t>10654416</t>
  </si>
  <si>
    <t>Усть-Нюкжинское</t>
  </si>
  <si>
    <t>10654425</t>
  </si>
  <si>
    <t>Хорогочинское</t>
  </si>
  <si>
    <t>10654428</t>
  </si>
  <si>
    <t>Чильчинское</t>
  </si>
  <si>
    <t>10654430</t>
  </si>
  <si>
    <t>Юкталинское</t>
  </si>
  <si>
    <t>10654439</t>
  </si>
  <si>
    <t>Береинское</t>
  </si>
  <si>
    <t>10655412</t>
  </si>
  <si>
    <t>10655472</t>
  </si>
  <si>
    <t>Межселенные территории Шимановского муниципального района, кроме территорий сельских поселений</t>
  </si>
  <si>
    <t>10655702</t>
  </si>
  <si>
    <t>10655424</t>
  </si>
  <si>
    <t>Нововоскресеновское</t>
  </si>
  <si>
    <t>10655428</t>
  </si>
  <si>
    <t>Новогеоргиевское</t>
  </si>
  <si>
    <t>10655432</t>
  </si>
  <si>
    <t>Петрушинское</t>
  </si>
  <si>
    <t>10655436</t>
  </si>
  <si>
    <t>Саскалинское</t>
  </si>
  <si>
    <t>10655444</t>
  </si>
  <si>
    <t>Селетканское</t>
  </si>
  <si>
    <t>10655456</t>
  </si>
  <si>
    <t>Симоновское</t>
  </si>
  <si>
    <t>10655460</t>
  </si>
  <si>
    <t>Ураловское</t>
  </si>
  <si>
    <t>10655462</t>
  </si>
  <si>
    <t>Чагоянское</t>
  </si>
  <si>
    <t>10655480</t>
  </si>
  <si>
    <t>et_List12_p2</t>
  </si>
  <si>
    <t>et_List12_p2_per</t>
  </si>
  <si>
    <t>et_List12_p5</t>
  </si>
  <si>
    <t>et_List12_p5_per</t>
  </si>
  <si>
    <t>et_List12_p4  _p6</t>
  </si>
  <si>
    <t>et_List12_p3_per</t>
  </si>
  <si>
    <t>et_List12_p6  _p4_per</t>
  </si>
  <si>
    <t>Республика Крым</t>
  </si>
  <si>
    <t>г.Севастополь</t>
  </si>
  <si>
    <t>горячая вода</t>
  </si>
  <si>
    <t>холодная вода</t>
  </si>
  <si>
    <t>вода</t>
  </si>
  <si>
    <t>пар</t>
  </si>
  <si>
    <t>отборный пар, 1,2-2,5 кг/см2</t>
  </si>
  <si>
    <t>отборный пар, 2,5-7 кг/см2</t>
  </si>
  <si>
    <t>отборный пар, 7-13 кг/см2</t>
  </si>
  <si>
    <t>отборный пар, &gt; 13 кг/см2</t>
  </si>
  <si>
    <t>острый и редуцированный пар</t>
  </si>
  <si>
    <t>горячая вода в системе централизованного теплоснабжения на отопление</t>
  </si>
  <si>
    <t>прочее</t>
  </si>
  <si>
    <t>МУП "Коммунальщик"</t>
  </si>
  <si>
    <t>ООО "Коммунальщик"</t>
  </si>
  <si>
    <t>отборный пар, 2,5-7кг/см2</t>
  </si>
  <si>
    <t>http://tariff.support/index.php?a=add&amp;catid=26</t>
  </si>
  <si>
    <t>http://tariff.support/knowledgebase.php?article=28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</si>
  <si>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</si>
  <si>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горячая вода в системе централизованного теплоснабжения на горячее водоснабжение</t>
  </si>
  <si>
    <t>http://tariff.support/index.php?a=add&amp;catid=5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</si>
  <si>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</si>
  <si>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Проверка доступных обновлений...</t>
  </si>
  <si>
    <t>Информация</t>
  </si>
  <si>
    <t>Нет доступных обновлений для шаблона с кодом JKH.OPEN.INFO.REQUEST.WARM.570!</t>
  </si>
  <si>
    <t>Ардатовский муниципальный район</t>
  </si>
  <si>
    <t>22602000</t>
  </si>
  <si>
    <t>Рабочий поселок Ардатов</t>
  </si>
  <si>
    <t>22602151</t>
  </si>
  <si>
    <t>26760360</t>
  </si>
  <si>
    <t>ООО "Тепловые сети"</t>
  </si>
  <si>
    <t>5201030205</t>
  </si>
  <si>
    <t>520101001</t>
  </si>
  <si>
    <t>Рабочий поселок Мухтолово</t>
  </si>
  <si>
    <t>22602155</t>
  </si>
  <si>
    <t>26358081</t>
  </si>
  <si>
    <t>МУП "Жилком"</t>
  </si>
  <si>
    <t>5201029760</t>
  </si>
  <si>
    <t>28457679</t>
  </si>
  <si>
    <t>ООО "Мухтоловское ЖКХ"</t>
  </si>
  <si>
    <t>5201000264</t>
  </si>
  <si>
    <t>26358079</t>
  </si>
  <si>
    <t>ООО ФИРМА "МУХТОЛОВСКАЯ СПЕЦОДЕЖДА"</t>
  </si>
  <si>
    <t>5201000867</t>
  </si>
  <si>
    <t>Арзамасский муниципальный район</t>
  </si>
  <si>
    <t>22603000</t>
  </si>
  <si>
    <t>Абрамовский сельсовет</t>
  </si>
  <si>
    <t>22603404</t>
  </si>
  <si>
    <t>26651300</t>
  </si>
  <si>
    <t>ООО "ПрофТепло"</t>
  </si>
  <si>
    <t>5202007216</t>
  </si>
  <si>
    <t>520201001</t>
  </si>
  <si>
    <t>26358085</t>
  </si>
  <si>
    <t>ООО "Тепловые сети Арзамасского района"</t>
  </si>
  <si>
    <t>5202010410</t>
  </si>
  <si>
    <t>28062748</t>
  </si>
  <si>
    <t>ОАО "ВРК-3" г. Арзамас</t>
  </si>
  <si>
    <t>7708737500</t>
  </si>
  <si>
    <t>760643001</t>
  </si>
  <si>
    <t>Балахонихинский сельсовет</t>
  </si>
  <si>
    <t>22603408</t>
  </si>
  <si>
    <t>Бебяевский сельсовет</t>
  </si>
  <si>
    <t>22603456</t>
  </si>
  <si>
    <t>Березовский сельсовет</t>
  </si>
  <si>
    <t>22603410</t>
  </si>
  <si>
    <t>Большетумановский сельсовет</t>
  </si>
  <si>
    <t>22603412</t>
  </si>
  <si>
    <t>Кирилловский сельсовет</t>
  </si>
  <si>
    <t>22603424</t>
  </si>
  <si>
    <t>Красносельский сельсовет</t>
  </si>
  <si>
    <t>22603432</t>
  </si>
  <si>
    <t>Ломовский сельсовет</t>
  </si>
  <si>
    <t>22603440</t>
  </si>
  <si>
    <t>Новоусадский сельсовет</t>
  </si>
  <si>
    <t>22603452</t>
  </si>
  <si>
    <t>Рабочий поселок Выездное</t>
  </si>
  <si>
    <t>22603155</t>
  </si>
  <si>
    <t>Слизневский сельсовет</t>
  </si>
  <si>
    <t>22603472</t>
  </si>
  <si>
    <t>Чернухинский сельсовет</t>
  </si>
  <si>
    <t>22603476</t>
  </si>
  <si>
    <t>Шатовский сельсовет</t>
  </si>
  <si>
    <t>22603480</t>
  </si>
  <si>
    <t>Балахнинский муниципальный район</t>
  </si>
  <si>
    <t>22605000</t>
  </si>
  <si>
    <t>Город Балахна</t>
  </si>
  <si>
    <t>22605101</t>
  </si>
  <si>
    <t>26373593</t>
  </si>
  <si>
    <t>АО "Волга"</t>
  </si>
  <si>
    <t>5244009279</t>
  </si>
  <si>
    <t>525350001</t>
  </si>
  <si>
    <t>Теплоноситель - Сбыт :: Производство :: Передача</t>
  </si>
  <si>
    <t>30841129</t>
  </si>
  <si>
    <t>АО "НОКК"</t>
  </si>
  <si>
    <t>5260267654</t>
  </si>
  <si>
    <t>526001001</t>
  </si>
  <si>
    <t>31023931</t>
  </si>
  <si>
    <t>АО "НОКК" (Балахнинский филиал)</t>
  </si>
  <si>
    <t>524443001</t>
  </si>
  <si>
    <t>26358286</t>
  </si>
  <si>
    <t>ИП Маслов С.Б.</t>
  </si>
  <si>
    <t>524400080068</t>
  </si>
  <si>
    <t>524401001</t>
  </si>
  <si>
    <t>27839234</t>
  </si>
  <si>
    <t>МУП "МП "Водоканал" МО "города Балахна"</t>
  </si>
  <si>
    <t>5244025070</t>
  </si>
  <si>
    <t>26652814</t>
  </si>
  <si>
    <t>МУП "МП "ТЕПЛОЭНЕРГО" МО "БМР НО"</t>
  </si>
  <si>
    <t>5244022262</t>
  </si>
  <si>
    <t>26358289</t>
  </si>
  <si>
    <t>ОАО "Полиграфкартон"</t>
  </si>
  <si>
    <t>5244010789</t>
  </si>
  <si>
    <t>27589213</t>
  </si>
  <si>
    <t>ООО "БТТ"</t>
  </si>
  <si>
    <t>5244023717</t>
  </si>
  <si>
    <t>Коневский сельсовет</t>
  </si>
  <si>
    <t>22605408</t>
  </si>
  <si>
    <t>30354230</t>
  </si>
  <si>
    <t>МУП "КОНЕВО"</t>
  </si>
  <si>
    <t>5244029437</t>
  </si>
  <si>
    <t>Кочергинский сельсовет</t>
  </si>
  <si>
    <t>22605412</t>
  </si>
  <si>
    <t>28827589</t>
  </si>
  <si>
    <t>МУП "Кочергино"</t>
  </si>
  <si>
    <t>5244025619</t>
  </si>
  <si>
    <t>Рабочий поселок Большое Козино</t>
  </si>
  <si>
    <t>22605153</t>
  </si>
  <si>
    <t>26652819</t>
  </si>
  <si>
    <t>МУП "Большое Козино"</t>
  </si>
  <si>
    <t>5244022199</t>
  </si>
  <si>
    <t>Рабочий поселок Малое Козино</t>
  </si>
  <si>
    <t>22605158</t>
  </si>
  <si>
    <t>28872216</t>
  </si>
  <si>
    <t>МУП "МАЛОЕ КОЗИНО"</t>
  </si>
  <si>
    <t>5244028031</t>
  </si>
  <si>
    <t>Богородский муниципальный район</t>
  </si>
  <si>
    <t>22607000</t>
  </si>
  <si>
    <t>Алешковский сельсовет</t>
  </si>
  <si>
    <t>22607404</t>
  </si>
  <si>
    <t>27566839</t>
  </si>
  <si>
    <t>АО "НОКК" (Богородский филиал)</t>
  </si>
  <si>
    <t>524543001</t>
  </si>
  <si>
    <t>26552258</t>
  </si>
  <si>
    <t>ООО "Богородский завод домостроительных материалов"</t>
  </si>
  <si>
    <t>5245012524</t>
  </si>
  <si>
    <t>524501001</t>
  </si>
  <si>
    <t>Город Богородск</t>
  </si>
  <si>
    <t>22607101</t>
  </si>
  <si>
    <t>26825363</t>
  </si>
  <si>
    <t>Богородский филиал ООО "Арзамасское ПО "Автопровод"</t>
  </si>
  <si>
    <t>5243002464</t>
  </si>
  <si>
    <t>524502001</t>
  </si>
  <si>
    <t>26358293</t>
  </si>
  <si>
    <t>ЗАО "Хромтан"</t>
  </si>
  <si>
    <t>5245000180</t>
  </si>
  <si>
    <t>30358115</t>
  </si>
  <si>
    <t>ООО "БЗДСМ-НН"</t>
  </si>
  <si>
    <t>5258116418</t>
  </si>
  <si>
    <t>525801001</t>
  </si>
  <si>
    <t>26552228</t>
  </si>
  <si>
    <t>ООО "ОканитТеплоЭнерго"</t>
  </si>
  <si>
    <t>5245016222</t>
  </si>
  <si>
    <t>31023647</t>
  </si>
  <si>
    <t>ООО "ПАТРИОТ"</t>
  </si>
  <si>
    <t>2457062546</t>
  </si>
  <si>
    <t>245701001</t>
  </si>
  <si>
    <t>30359845</t>
  </si>
  <si>
    <t>ОП "Нижегородское" АО "Главное управление жилищно-коммунального хозяйства"</t>
  </si>
  <si>
    <t>5116000922</t>
  </si>
  <si>
    <t>526245001</t>
  </si>
  <si>
    <t>Доскинский сельсовет</t>
  </si>
  <si>
    <t>22607416</t>
  </si>
  <si>
    <t>Дуденевский сельсовет</t>
  </si>
  <si>
    <t>22607420</t>
  </si>
  <si>
    <t>Каменский сельсовет</t>
  </si>
  <si>
    <t>22607428</t>
  </si>
  <si>
    <t>26358297</t>
  </si>
  <si>
    <t>МП ЖКХ С.КАМЕНКИ</t>
  </si>
  <si>
    <t>5245007965</t>
  </si>
  <si>
    <t>30926564</t>
  </si>
  <si>
    <t>ООО "ТЭ"</t>
  </si>
  <si>
    <t>5245028154</t>
  </si>
  <si>
    <t>Новинский сельсовет</t>
  </si>
  <si>
    <t>22607436</t>
  </si>
  <si>
    <t>30854354</t>
  </si>
  <si>
    <t>ООО "ДЕМЕТРА"</t>
  </si>
  <si>
    <t>5260235420</t>
  </si>
  <si>
    <t>30854345</t>
  </si>
  <si>
    <t>ООО "КОММУНАЛЬЩИК-НН"</t>
  </si>
  <si>
    <t>5245027023</t>
  </si>
  <si>
    <t>27566780</t>
  </si>
  <si>
    <t>5245017794</t>
  </si>
  <si>
    <t>Хвощевский сельсовет</t>
  </si>
  <si>
    <t>22607444</t>
  </si>
  <si>
    <t>Шапкинский сельсовет</t>
  </si>
  <si>
    <t>22607448</t>
  </si>
  <si>
    <t>Большеболдинский муниципальный район</t>
  </si>
  <si>
    <t>22609000</t>
  </si>
  <si>
    <t>27633085</t>
  </si>
  <si>
    <t>МУП ЖКХ "Коммунальник"</t>
  </si>
  <si>
    <t>5203002330</t>
  </si>
  <si>
    <t>520303001</t>
  </si>
  <si>
    <t>Большеболдинский сельсовет</t>
  </si>
  <si>
    <t>22609404</t>
  </si>
  <si>
    <t>Большемурашкинский муниципальный район</t>
  </si>
  <si>
    <t>22610000</t>
  </si>
  <si>
    <t>27637556</t>
  </si>
  <si>
    <t>МБУ "Сервисный центр"</t>
  </si>
  <si>
    <t>5204012564</t>
  </si>
  <si>
    <t>520401001</t>
  </si>
  <si>
    <t>Григоровский сельсовет</t>
  </si>
  <si>
    <t>22610408</t>
  </si>
  <si>
    <t>26553600</t>
  </si>
  <si>
    <t>МУП ЖКХ Григоровского сельсовета</t>
  </si>
  <si>
    <t>5204001467</t>
  </si>
  <si>
    <t>Рабочий поселок Большое Мурашкино</t>
  </si>
  <si>
    <t>22610151</t>
  </si>
  <si>
    <t>26373388</t>
  </si>
  <si>
    <t>МУП "Управляющая компания"</t>
  </si>
  <si>
    <t>5204001114</t>
  </si>
  <si>
    <t>Советский сельсовет</t>
  </si>
  <si>
    <t>22610404</t>
  </si>
  <si>
    <t>26358091</t>
  </si>
  <si>
    <t>МУП ЖКХ п. Советский</t>
  </si>
  <si>
    <t>5204002319</t>
  </si>
  <si>
    <t>Холязинский сельсовет</t>
  </si>
  <si>
    <t>22610428</t>
  </si>
  <si>
    <t>26358092</t>
  </si>
  <si>
    <t>МУП ЖКХ Холязинского сельсовета</t>
  </si>
  <si>
    <t>5204003070</t>
  </si>
  <si>
    <t>Бутурлинский муниципальный район</t>
  </si>
  <si>
    <t>22612000</t>
  </si>
  <si>
    <t>Большебакалдский сельсовет</t>
  </si>
  <si>
    <t>22612404</t>
  </si>
  <si>
    <t>26358491</t>
  </si>
  <si>
    <t>ООО "Бутурлинское жилищно-коммунальное хозяйство"</t>
  </si>
  <si>
    <t>5205004630</t>
  </si>
  <si>
    <t>520501001</t>
  </si>
  <si>
    <t>Рабочий поселок Бутурлино</t>
  </si>
  <si>
    <t>22612151</t>
  </si>
  <si>
    <t>Вадский муниципальный район</t>
  </si>
  <si>
    <t>22614000</t>
  </si>
  <si>
    <t>26647119</t>
  </si>
  <si>
    <t>ООО "Атриум Инвест"</t>
  </si>
  <si>
    <t>5259088139</t>
  </si>
  <si>
    <t>525901001</t>
  </si>
  <si>
    <t>26766900</t>
  </si>
  <si>
    <t>ООО "Вадская ТК"</t>
  </si>
  <si>
    <t>5206024935</t>
  </si>
  <si>
    <t>520601001</t>
  </si>
  <si>
    <t>Вадский сельсовет</t>
  </si>
  <si>
    <t>22614404</t>
  </si>
  <si>
    <t>28460925</t>
  </si>
  <si>
    <t>ООО "БТГ"</t>
  </si>
  <si>
    <t>5246043620</t>
  </si>
  <si>
    <t>524601001</t>
  </si>
  <si>
    <t>Круто-Майданский сельсовет</t>
  </si>
  <si>
    <t>22614416</t>
  </si>
  <si>
    <t>Новомирский сельсовет</t>
  </si>
  <si>
    <t>22614424</t>
  </si>
  <si>
    <t>Варнавинский муниципальный район</t>
  </si>
  <si>
    <t>22615000</t>
  </si>
  <si>
    <t>27980367</t>
  </si>
  <si>
    <t>ГБУ "Варнавинский ПНИ"</t>
  </si>
  <si>
    <t>5207002268</t>
  </si>
  <si>
    <t>520701001</t>
  </si>
  <si>
    <t>26358098</t>
  </si>
  <si>
    <t>МУП "Варнавинкоммунсервис"</t>
  </si>
  <si>
    <t>5207003582</t>
  </si>
  <si>
    <t>31026167</t>
  </si>
  <si>
    <t>ООО "Восход"</t>
  </si>
  <si>
    <t>5207016711</t>
  </si>
  <si>
    <t>Восходовский сельсовет</t>
  </si>
  <si>
    <t>22615406</t>
  </si>
  <si>
    <t>26774403</t>
  </si>
  <si>
    <t>ООО "Восходкомин"</t>
  </si>
  <si>
    <t>5207013252</t>
  </si>
  <si>
    <t>30884483</t>
  </si>
  <si>
    <t>ФКУ ИК-6 ГУФСИН РОССИИ ПО НИЖЕГОРОДСКОЙ ОБЛАСТИ</t>
  </si>
  <si>
    <t>5207002300</t>
  </si>
  <si>
    <t>27577557</t>
  </si>
  <si>
    <t>ФКУ ИК-7 ГУФСИН РОССИИ ПО НИЖЕГОРОДСКОЙ ОБЛАСТИ</t>
  </si>
  <si>
    <t>5207002317</t>
  </si>
  <si>
    <t>Рабочий поселок Варнавино</t>
  </si>
  <si>
    <t>22615151</t>
  </si>
  <si>
    <t>Северный сельсовет</t>
  </si>
  <si>
    <t>22615428</t>
  </si>
  <si>
    <t>30382083</t>
  </si>
  <si>
    <t>МУП "СЕВЕРНОЕ ЖКХ"</t>
  </si>
  <si>
    <t>5207016670</t>
  </si>
  <si>
    <t>26774409</t>
  </si>
  <si>
    <t>МУП Варнавинского района "Северный"</t>
  </si>
  <si>
    <t>5207013439</t>
  </si>
  <si>
    <t>Вачский муниципальный район</t>
  </si>
  <si>
    <t>22617000</t>
  </si>
  <si>
    <t>Арефинский сельсовет</t>
  </si>
  <si>
    <t>22617408</t>
  </si>
  <si>
    <t>27670979</t>
  </si>
  <si>
    <t>ООО "КомСервис-Т р.п. Вача"</t>
  </si>
  <si>
    <t>5208005166</t>
  </si>
  <si>
    <t>520801001</t>
  </si>
  <si>
    <t>27619705</t>
  </si>
  <si>
    <t>ООО "Комсервис-Т"</t>
  </si>
  <si>
    <t>5208004846</t>
  </si>
  <si>
    <t>Казаковский сельсовет</t>
  </si>
  <si>
    <t>22617424</t>
  </si>
  <si>
    <t>Новосельский сельсовет</t>
  </si>
  <si>
    <t>22617432</t>
  </si>
  <si>
    <t>Рабочий поселок Вача</t>
  </si>
  <si>
    <t>22617151</t>
  </si>
  <si>
    <t>26358102</t>
  </si>
  <si>
    <t>ООО "КомСервис"</t>
  </si>
  <si>
    <t>5208005141</t>
  </si>
  <si>
    <t>26358101</t>
  </si>
  <si>
    <t>ПАО "ТРУД"</t>
  </si>
  <si>
    <t>5208000834</t>
  </si>
  <si>
    <t>Филинский сельсовет</t>
  </si>
  <si>
    <t>22617436</t>
  </si>
  <si>
    <t>Чулковский сельсовет</t>
  </si>
  <si>
    <t>22617440</t>
  </si>
  <si>
    <t>Ветлужский муниципальный район</t>
  </si>
  <si>
    <t>22618000</t>
  </si>
  <si>
    <t>26551361</t>
  </si>
  <si>
    <t>МУК "Туранский дом культуры"</t>
  </si>
  <si>
    <t>5209005507</t>
  </si>
  <si>
    <t>520901001</t>
  </si>
  <si>
    <t>26358104</t>
  </si>
  <si>
    <t>ООО "Коммунальник"</t>
  </si>
  <si>
    <t>5209005634</t>
  </si>
  <si>
    <t>26358103</t>
  </si>
  <si>
    <t>ФГОУ СПО "Ветлужский лесотехнический техникум"</t>
  </si>
  <si>
    <t>5209002802</t>
  </si>
  <si>
    <t>Волыновский сельсовет</t>
  </si>
  <si>
    <t>22618408</t>
  </si>
  <si>
    <t>26551350</t>
  </si>
  <si>
    <t>МОУ Белышевская школа</t>
  </si>
  <si>
    <t>5209004278</t>
  </si>
  <si>
    <t>Город Ветлуга</t>
  </si>
  <si>
    <t>22618101</t>
  </si>
  <si>
    <t>27782735</t>
  </si>
  <si>
    <t>ООО "Ветлужская ТК"</t>
  </si>
  <si>
    <t>5209005786</t>
  </si>
  <si>
    <t>28951517</t>
  </si>
  <si>
    <t>ООО "Поволжье - Ресурс"</t>
  </si>
  <si>
    <t>5209005539</t>
  </si>
  <si>
    <t>Вознесенский муниципальный район</t>
  </si>
  <si>
    <t>22619000</t>
  </si>
  <si>
    <t>Бахтызинский сельсовет</t>
  </si>
  <si>
    <t>22619408</t>
  </si>
  <si>
    <t>27909040</t>
  </si>
  <si>
    <t>ООО "Вознесенский теплосервис"</t>
  </si>
  <si>
    <t>5210000359</t>
  </si>
  <si>
    <t>521001001</t>
  </si>
  <si>
    <t>Бутаковский сельсовет</t>
  </si>
  <si>
    <t>22619416</t>
  </si>
  <si>
    <t>26358106</t>
  </si>
  <si>
    <t>МОУ Нарышкинская СОШ</t>
  </si>
  <si>
    <t>5210002532</t>
  </si>
  <si>
    <t>26358109</t>
  </si>
  <si>
    <t>ОАО "Вознесенские коммунальные системы"</t>
  </si>
  <si>
    <t>5210189915</t>
  </si>
  <si>
    <t>Криушинский сельсовет</t>
  </si>
  <si>
    <t>22619420</t>
  </si>
  <si>
    <t>Нарышкинский сельсовет</t>
  </si>
  <si>
    <t>22619432</t>
  </si>
  <si>
    <t>Рабочий поселок Вознесенское</t>
  </si>
  <si>
    <t>22619151</t>
  </si>
  <si>
    <t>28013687</t>
  </si>
  <si>
    <t>ООО "Бор Инвест"</t>
  </si>
  <si>
    <t>5246041888</t>
  </si>
  <si>
    <t>Володарский муниципальный район</t>
  </si>
  <si>
    <t>22631000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</si>
  <si>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</si>
  <si>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</si>
  <si>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</si>
  <si>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26358117</t>
  </si>
  <si>
    <t>ОАО "Ильиногорское"</t>
  </si>
  <si>
    <t>5214001459</t>
  </si>
  <si>
    <t>521401001</t>
  </si>
  <si>
    <t>26358122</t>
  </si>
  <si>
    <t>ООО "Сеймовские мельницы"</t>
  </si>
  <si>
    <t>5214007940</t>
  </si>
  <si>
    <t>27577432</t>
  </si>
  <si>
    <t>ООО "Сетка-Энерго"</t>
  </si>
  <si>
    <t>5249021833</t>
  </si>
  <si>
    <t>Город Володарск</t>
  </si>
  <si>
    <t>22631103</t>
  </si>
  <si>
    <t>26373421</t>
  </si>
  <si>
    <t>МУП "Коммунсервис"</t>
  </si>
  <si>
    <t>5214000230</t>
  </si>
  <si>
    <t>28500820</t>
  </si>
  <si>
    <t>ООО "Бугровские мельницы"</t>
  </si>
  <si>
    <t>5257071563</t>
  </si>
  <si>
    <t>30848786</t>
  </si>
  <si>
    <t>5258131649</t>
  </si>
  <si>
    <t>30905542</t>
  </si>
  <si>
    <t>ООО "УК "НОКК"</t>
  </si>
  <si>
    <t>7714740243</t>
  </si>
  <si>
    <t>Золинский сельсовет</t>
  </si>
  <si>
    <t>22631404</t>
  </si>
  <si>
    <t>31025414</t>
  </si>
  <si>
    <t>ЖЭ(К)О №11 (филиал ФГБУ "ЦЖКУ" МИНОБОРОНЫ РОССИИ)</t>
  </si>
  <si>
    <t>7729314745</t>
  </si>
  <si>
    <t>27808573</t>
  </si>
  <si>
    <t>МУП "Новосмолинское"</t>
  </si>
  <si>
    <t>5214010679</t>
  </si>
  <si>
    <t>30903763</t>
  </si>
  <si>
    <t>ФГБУ "ЦЖКУ" МИНОБОРОНЫ РОССИИ</t>
  </si>
  <si>
    <t>770101001</t>
  </si>
  <si>
    <t>Ильинский сельсовет</t>
  </si>
  <si>
    <t>22631408</t>
  </si>
  <si>
    <t>Мулинский сельсовет</t>
  </si>
  <si>
    <t>22631411</t>
  </si>
  <si>
    <t>26373427</t>
  </si>
  <si>
    <t>МУП ЖКХ "Жилсервис" Володарского района</t>
  </si>
  <si>
    <t>5214007997</t>
  </si>
  <si>
    <t>28942302</t>
  </si>
  <si>
    <t>ООО "УПРАВЛЯЮЩАЯ КОМПАНИЯ"</t>
  </si>
  <si>
    <t>5214010816</t>
  </si>
  <si>
    <t>Рабочий поселок Ильиногорск</t>
  </si>
  <si>
    <t>22631160</t>
  </si>
  <si>
    <t>27774457</t>
  </si>
  <si>
    <t>МУП "Стандарт Сервис"</t>
  </si>
  <si>
    <t>5214010870</t>
  </si>
  <si>
    <t>26358120</t>
  </si>
  <si>
    <t>МУП ЖКХ "Ильиногорское"</t>
  </si>
  <si>
    <t>5214005012</t>
  </si>
  <si>
    <t>Рабочий поселок Решетиха</t>
  </si>
  <si>
    <t>22631168</t>
  </si>
  <si>
    <t>26358119</t>
  </si>
  <si>
    <t>ГБУ "Решетихинский ПНИ"</t>
  </si>
  <si>
    <t>5214003022</t>
  </si>
  <si>
    <t>28455254</t>
  </si>
  <si>
    <t>МУП "Решетихинские коммунальные сети"</t>
  </si>
  <si>
    <t>5214011538</t>
  </si>
  <si>
    <t>28942293</t>
  </si>
  <si>
    <t>ООО "ОКАТЕПЛОСЕРВИС"</t>
  </si>
  <si>
    <t>5214011802</t>
  </si>
  <si>
    <t>27572131</t>
  </si>
  <si>
    <t>Рабочий поселок Смолино</t>
  </si>
  <si>
    <t>22631170</t>
  </si>
  <si>
    <t>Рабочий поселок Фролищи</t>
  </si>
  <si>
    <t>22631173</t>
  </si>
  <si>
    <t>Рабочий поселок Центральный</t>
  </si>
  <si>
    <t>22631176</t>
  </si>
  <si>
    <t>26358121</t>
  </si>
  <si>
    <t>МУП "ЖИЛИЩНИК" ВОЛОДАРСКОГО РАЙОНА</t>
  </si>
  <si>
    <t>5214006023</t>
  </si>
  <si>
    <t>Рабочий поселок Юганец</t>
  </si>
  <si>
    <t>22631179</t>
  </si>
  <si>
    <t>Сельсовет Красная Горка</t>
  </si>
  <si>
    <t>22631402</t>
  </si>
  <si>
    <t>26555480</t>
  </si>
  <si>
    <t>СПК "Колхоз Искра"</t>
  </si>
  <si>
    <t>5245023484</t>
  </si>
  <si>
    <t>Воротынский муниципальный район</t>
  </si>
  <si>
    <t>22621000</t>
  </si>
  <si>
    <t>22621416</t>
  </si>
  <si>
    <t>26358111</t>
  </si>
  <si>
    <t>ООО "Кузьмияр"</t>
  </si>
  <si>
    <t>5211001210</t>
  </si>
  <si>
    <t>521101001</t>
  </si>
  <si>
    <t>Красногорский сельсовет</t>
  </si>
  <si>
    <t>22621420</t>
  </si>
  <si>
    <t>30855659</t>
  </si>
  <si>
    <t>МУП "ВОРОТЫНСКОЕ ЖКХ"</t>
  </si>
  <si>
    <t>5211759886</t>
  </si>
  <si>
    <t>Поселок Воротынец</t>
  </si>
  <si>
    <t>22621151</t>
  </si>
  <si>
    <t>28868794</t>
  </si>
  <si>
    <t>ИП Чурашев Михаил Юрьевич</t>
  </si>
  <si>
    <t>525616836221</t>
  </si>
  <si>
    <t>отсутствует</t>
  </si>
  <si>
    <t>26358112</t>
  </si>
  <si>
    <t>ОАО "Тепловик"</t>
  </si>
  <si>
    <t>5211759082</t>
  </si>
  <si>
    <t>Воскресенский муниципальный район</t>
  </si>
  <si>
    <t>22622000</t>
  </si>
  <si>
    <t>Благовещенский сельсовет</t>
  </si>
  <si>
    <t>22622404</t>
  </si>
  <si>
    <t>27670983</t>
  </si>
  <si>
    <t>ООО "Теплосети"</t>
  </si>
  <si>
    <t>5212510588</t>
  </si>
  <si>
    <t>521201001</t>
  </si>
  <si>
    <t>27965855</t>
  </si>
  <si>
    <t>ООО "Теплоцентраль"</t>
  </si>
  <si>
    <t>5212510387</t>
  </si>
  <si>
    <t>Богородский сельсовет</t>
  </si>
  <si>
    <t>22622408</t>
  </si>
  <si>
    <t>Владимирский сельсовет</t>
  </si>
  <si>
    <t>22622416</t>
  </si>
  <si>
    <t>Воздвиженский сельсовет</t>
  </si>
  <si>
    <t>22622420</t>
  </si>
  <si>
    <t>27572147</t>
  </si>
  <si>
    <t>ИП Бочков А.Н.</t>
  </si>
  <si>
    <t>521200606492</t>
  </si>
  <si>
    <t>26358113</t>
  </si>
  <si>
    <t>МУП ЖКХ "Уют"</t>
  </si>
  <si>
    <t>5212509938</t>
  </si>
  <si>
    <t>27362599</t>
  </si>
  <si>
    <t>МУП ЖКХ "Центральное"</t>
  </si>
  <si>
    <t>5212007286</t>
  </si>
  <si>
    <t>28037674</t>
  </si>
  <si>
    <t>ООО "Воскресенский ЛПК "Сталекс"</t>
  </si>
  <si>
    <t>5212006885</t>
  </si>
  <si>
    <t>26550878</t>
  </si>
  <si>
    <t>5212007350</t>
  </si>
  <si>
    <t>Глуховский сельсовет</t>
  </si>
  <si>
    <t>22622424</t>
  </si>
  <si>
    <t>Егоровский сельсовет</t>
  </si>
  <si>
    <t>22622432</t>
  </si>
  <si>
    <t>Капустихинский сельсовет</t>
  </si>
  <si>
    <t>22622440</t>
  </si>
  <si>
    <t>Нахратовский сельсовет</t>
  </si>
  <si>
    <t>22622452</t>
  </si>
  <si>
    <t>Нестиарский сельсовет</t>
  </si>
  <si>
    <t>22622456</t>
  </si>
  <si>
    <t>Рабочий поселок Воскресенское</t>
  </si>
  <si>
    <t>22622151</t>
  </si>
  <si>
    <t>Староустинский сельсовет</t>
  </si>
  <si>
    <t>22622460</t>
  </si>
  <si>
    <t>Гагинский муниципальный район</t>
  </si>
  <si>
    <t>22626000</t>
  </si>
  <si>
    <t>26373418</t>
  </si>
  <si>
    <t>ООО "Гагинское ЖКХ"</t>
  </si>
  <si>
    <t>5213004143</t>
  </si>
  <si>
    <t>521301001</t>
  </si>
  <si>
    <t>Гагинский сельсовет</t>
  </si>
  <si>
    <t>22626412</t>
  </si>
  <si>
    <t>Городецкий муниципальный район</t>
  </si>
  <si>
    <t>22628000</t>
  </si>
  <si>
    <t>Бриляковский сельсовет</t>
  </si>
  <si>
    <t>22628404</t>
  </si>
  <si>
    <t>28449409</t>
  </si>
  <si>
    <t>МУП "ЖКХ "СЕВЕРНЫЙ"</t>
  </si>
  <si>
    <t>5248036146</t>
  </si>
  <si>
    <t>524801001</t>
  </si>
  <si>
    <t>28155211</t>
  </si>
  <si>
    <t>МУП ЖКХ Бриляково</t>
  </si>
  <si>
    <t>5248015668</t>
  </si>
  <si>
    <t>Город Заволжье</t>
  </si>
  <si>
    <t>22628103</t>
  </si>
  <si>
    <t>26373630</t>
  </si>
  <si>
    <t>МУП "ТВК" г. Заволжья</t>
  </si>
  <si>
    <t>5248016372</t>
  </si>
  <si>
    <t>26322338</t>
  </si>
  <si>
    <t>ПАО "ЗМЗ"</t>
  </si>
  <si>
    <t>5248004137</t>
  </si>
  <si>
    <t>26358329</t>
  </si>
  <si>
    <t>МУП "ЖКХ Кумохинское"</t>
  </si>
  <si>
    <t>5248015682</t>
  </si>
  <si>
    <t>26358334</t>
  </si>
  <si>
    <t>МУП "ЖКХ Тимирязево"</t>
  </si>
  <si>
    <t>5248015749</t>
  </si>
  <si>
    <t>26358452</t>
  </si>
  <si>
    <t>ООО "Городецкий судоремонтный завод"</t>
  </si>
  <si>
    <t>5260142895</t>
  </si>
  <si>
    <t>Зиняковский сельсовет</t>
  </si>
  <si>
    <t>22628416</t>
  </si>
  <si>
    <t>26358324</t>
  </si>
  <si>
    <t>МУП "ЖКХ Зарубинское"</t>
  </si>
  <si>
    <t>5248015611</t>
  </si>
  <si>
    <t>26358331</t>
  </si>
  <si>
    <t>МУП "ЖКХ Зиняковское"</t>
  </si>
  <si>
    <t>5248015700</t>
  </si>
  <si>
    <t>Ковригинский сельсовет</t>
  </si>
  <si>
    <t>22628422</t>
  </si>
  <si>
    <t>26358330</t>
  </si>
  <si>
    <t>МУП "ЖКХ Ковригинское"</t>
  </si>
  <si>
    <t>5248015690</t>
  </si>
  <si>
    <t>Кумохинский сельсовет</t>
  </si>
  <si>
    <t>22628428</t>
  </si>
  <si>
    <t>Николо-Погостинский сельсовет</t>
  </si>
  <si>
    <t>22628442</t>
  </si>
  <si>
    <t>26358333</t>
  </si>
  <si>
    <t>МУП "ЖКХ Ильинское"</t>
  </si>
  <si>
    <t>5248015724</t>
  </si>
  <si>
    <t>26358335</t>
  </si>
  <si>
    <t>МУП "ЖКХ Мошковское"</t>
  </si>
  <si>
    <t>5248015756</t>
  </si>
  <si>
    <t>26551208</t>
  </si>
  <si>
    <t>ООО "Санаторий "Городецкий"</t>
  </si>
  <si>
    <t>5248013357</t>
  </si>
  <si>
    <t>Рабочий поселок Первомайский</t>
  </si>
  <si>
    <t>22628154</t>
  </si>
  <si>
    <t>26358336</t>
  </si>
  <si>
    <t>МУП "ЖКХ ПЕРВОМАЙСКОЕ"</t>
  </si>
  <si>
    <t>5248016703</t>
  </si>
  <si>
    <t>Смиркинский сельсовет</t>
  </si>
  <si>
    <t>22628444</t>
  </si>
  <si>
    <t>28155300</t>
  </si>
  <si>
    <t>МУП ЖКХ Смиркино</t>
  </si>
  <si>
    <t>5248015643</t>
  </si>
  <si>
    <t>Смольковский сельсовет</t>
  </si>
  <si>
    <t>22628448</t>
  </si>
  <si>
    <t>26358327</t>
  </si>
  <si>
    <t>МУП "ЖКХ Смольковское"</t>
  </si>
  <si>
    <t>5248015650</t>
  </si>
  <si>
    <t>Тимирязевский сельсовет</t>
  </si>
  <si>
    <t>22628452</t>
  </si>
  <si>
    <t>28005091</t>
  </si>
  <si>
    <t>МУП "ЖКХ Буревестник"</t>
  </si>
  <si>
    <t>5248033561</t>
  </si>
  <si>
    <t>26358321</t>
  </si>
  <si>
    <t>ОАО "ПАНСИОНАТ "БУРЕВЕСТНИК"</t>
  </si>
  <si>
    <t>5248005892</t>
  </si>
  <si>
    <t>Федуринский сельсовет</t>
  </si>
  <si>
    <t>22628458</t>
  </si>
  <si>
    <t>26358332</t>
  </si>
  <si>
    <t>МУП "ЖКХ Федуринское"</t>
  </si>
  <si>
    <t>5248015717</t>
  </si>
  <si>
    <t>28452082</t>
  </si>
  <si>
    <t>МУП ЖКХ "Сокол"</t>
  </si>
  <si>
    <t>5248034734</t>
  </si>
  <si>
    <t>город Городец</t>
  </si>
  <si>
    <t>22628101</t>
  </si>
  <si>
    <t>26358322</t>
  </si>
  <si>
    <t>МУП "Тепловые сети"</t>
  </si>
  <si>
    <t>5248011350</t>
  </si>
  <si>
    <t>Дальнеконстантиновский муниципальный район</t>
  </si>
  <si>
    <t>22630000</t>
  </si>
  <si>
    <t>Белозеровский сельсовет</t>
  </si>
  <si>
    <t>22630408</t>
  </si>
  <si>
    <t>26373435</t>
  </si>
  <si>
    <t>Белозеровское МУМППЖКХ</t>
  </si>
  <si>
    <t>5215000779</t>
  </si>
  <si>
    <t>521501001</t>
  </si>
  <si>
    <t>Богоявленский сельсовет</t>
  </si>
  <si>
    <t>22630412</t>
  </si>
  <si>
    <t>26358136</t>
  </si>
  <si>
    <t>МУП ЖКХ "БОГОЯВЛЕНСКОЕ"</t>
  </si>
  <si>
    <t>5215010375</t>
  </si>
  <si>
    <t>28040376</t>
  </si>
  <si>
    <t>ИП Воронин И.А.</t>
  </si>
  <si>
    <t>525801442246</t>
  </si>
  <si>
    <t>Дубравский сельсовет</t>
  </si>
  <si>
    <t>22630444</t>
  </si>
  <si>
    <t>26358130</t>
  </si>
  <si>
    <t>Дубравское МУМППЖКХ</t>
  </si>
  <si>
    <t>5215000842</t>
  </si>
  <si>
    <t>Малопицкий сельсовет</t>
  </si>
  <si>
    <t>22630430</t>
  </si>
  <si>
    <t>26358129</t>
  </si>
  <si>
    <t>Малопицкое МУМППЖКХ</t>
  </si>
  <si>
    <t>5215000761</t>
  </si>
  <si>
    <t>Нижегородский сельсовет</t>
  </si>
  <si>
    <t>22630420</t>
  </si>
  <si>
    <t>26358124</t>
  </si>
  <si>
    <t>Нижегородское МУМППЖКХ</t>
  </si>
  <si>
    <t>5215000391</t>
  </si>
  <si>
    <t>Рабочий поселок Дальнее Константиново</t>
  </si>
  <si>
    <t>22630151</t>
  </si>
  <si>
    <t>26634205</t>
  </si>
  <si>
    <t>Дальнеконстантиновское МУПП ЖКХ</t>
  </si>
  <si>
    <t>5215001934</t>
  </si>
  <si>
    <t>Сарлейский сельсовет</t>
  </si>
  <si>
    <t>22630440</t>
  </si>
  <si>
    <t>26358126</t>
  </si>
  <si>
    <t>Сарлейское МУМППЖКХ</t>
  </si>
  <si>
    <t>5215000507</t>
  </si>
  <si>
    <t>Суроватихинский сельсовет</t>
  </si>
  <si>
    <t>22630448</t>
  </si>
  <si>
    <t>27372109</t>
  </si>
  <si>
    <t>Суроватихинское МУМПЖКХ</t>
  </si>
  <si>
    <t>5215000722</t>
  </si>
  <si>
    <t>Тепелевский сельсовет</t>
  </si>
  <si>
    <t>22630456</t>
  </si>
  <si>
    <t>26555489</t>
  </si>
  <si>
    <t>МУП ЖКХ "Тепелевское"</t>
  </si>
  <si>
    <t>5215001797</t>
  </si>
  <si>
    <t>Дивеевский муниципальный район</t>
  </si>
  <si>
    <t>22632000</t>
  </si>
  <si>
    <t>Верякушский сельсовет</t>
  </si>
  <si>
    <t>22632408</t>
  </si>
  <si>
    <t>26358144</t>
  </si>
  <si>
    <t>МП "Коммунальник"</t>
  </si>
  <si>
    <t>5216017239</t>
  </si>
  <si>
    <t>521601001</t>
  </si>
  <si>
    <t>22632412</t>
  </si>
  <si>
    <t>26776525</t>
  </si>
  <si>
    <t>ООО «Коммунальные системы»</t>
  </si>
  <si>
    <t>5216017912</t>
  </si>
  <si>
    <t>26776528</t>
  </si>
  <si>
    <t>ООО "Теплоэнерго"</t>
  </si>
  <si>
    <t>5216017905</t>
  </si>
  <si>
    <t>Дивеевский сельсовет</t>
  </si>
  <si>
    <t>22632416</t>
  </si>
  <si>
    <t>Елизарьевский сельсовет</t>
  </si>
  <si>
    <t>22632420</t>
  </si>
  <si>
    <t>Ивановский сельсовет</t>
  </si>
  <si>
    <t>22632424</t>
  </si>
  <si>
    <t>Сатисский сельсовет</t>
  </si>
  <si>
    <t>22632432</t>
  </si>
  <si>
    <t>26358141</t>
  </si>
  <si>
    <t>МП "Сатисское ЖКХ"</t>
  </si>
  <si>
    <t>5216017126</t>
  </si>
  <si>
    <t>26557559</t>
  </si>
  <si>
    <t>ОАО "Перспектива"</t>
  </si>
  <si>
    <t>5216000027</t>
  </si>
  <si>
    <t>ЗАТО город Саров</t>
  </si>
  <si>
    <t>22704000</t>
  </si>
  <si>
    <t>26555359</t>
  </si>
  <si>
    <t>АО "СГК"</t>
  </si>
  <si>
    <t>5254082550</t>
  </si>
  <si>
    <t>525401001</t>
  </si>
  <si>
    <t>26555361</t>
  </si>
  <si>
    <t>АО "СТСК"</t>
  </si>
  <si>
    <t>5254082630</t>
  </si>
  <si>
    <t>26768505</t>
  </si>
  <si>
    <t>ФГУП "РФЯЦ-ВНИИЭФ"</t>
  </si>
  <si>
    <t>5254001230</t>
  </si>
  <si>
    <t>Княгининский муниципальный район</t>
  </si>
  <si>
    <t>22633000</t>
  </si>
  <si>
    <t>Возрожденский сельсовет</t>
  </si>
  <si>
    <t>22633416</t>
  </si>
  <si>
    <t>26552019</t>
  </si>
  <si>
    <t>МУП "Тепловик-1"</t>
  </si>
  <si>
    <t>5217001030</t>
  </si>
  <si>
    <t>521701001</t>
  </si>
  <si>
    <t>Город Княгинино</t>
  </si>
  <si>
    <t>22633101</t>
  </si>
  <si>
    <t>28043750</t>
  </si>
  <si>
    <t>ООО "Княгининский Стройгаз"</t>
  </si>
  <si>
    <t>5217003648</t>
  </si>
  <si>
    <t>26552021</t>
  </si>
  <si>
    <t>МУП "Тепловик-2"</t>
  </si>
  <si>
    <t>5217001062</t>
  </si>
  <si>
    <t>Соловьевский сельсовет</t>
  </si>
  <si>
    <t>22633428</t>
  </si>
  <si>
    <t>Ковернинский муниципальный район</t>
  </si>
  <si>
    <t>22634000</t>
  </si>
  <si>
    <t>Большемостовский сельсовет</t>
  </si>
  <si>
    <t>22634412</t>
  </si>
  <si>
    <t>26373449</t>
  </si>
  <si>
    <t>МП "ЖКХ "Ковернинское"</t>
  </si>
  <si>
    <t>5218004355</t>
  </si>
  <si>
    <t>521801001</t>
  </si>
  <si>
    <t>Гавриловский сельсовет</t>
  </si>
  <si>
    <t>22634418</t>
  </si>
  <si>
    <t>26373451</t>
  </si>
  <si>
    <t>МП "ЖКХ "Сухоносовское"</t>
  </si>
  <si>
    <t>5218005045</t>
  </si>
  <si>
    <t>Горевский сельсовет</t>
  </si>
  <si>
    <t>22634420</t>
  </si>
  <si>
    <t>26358150</t>
  </si>
  <si>
    <t>ОАО "Агроплемкомбинат МИР"</t>
  </si>
  <si>
    <t>5218005172</t>
  </si>
  <si>
    <t>26358149</t>
  </si>
  <si>
    <t>СПК "Хохлома"</t>
  </si>
  <si>
    <t>5218000784</t>
  </si>
  <si>
    <t>Рабочий поселок Ковернино</t>
  </si>
  <si>
    <t>22634151</t>
  </si>
  <si>
    <t>Скоробогатовский сельсовет</t>
  </si>
  <si>
    <t>22634436</t>
  </si>
  <si>
    <t>Хохломской сельсовет</t>
  </si>
  <si>
    <t>22634452</t>
  </si>
  <si>
    <t>Краснобаковский муниципальный район</t>
  </si>
  <si>
    <t>22635000</t>
  </si>
  <si>
    <t>Зубилихинский сельсовет</t>
  </si>
  <si>
    <t>22635404</t>
  </si>
  <si>
    <t>30872197</t>
  </si>
  <si>
    <t>МУП "КОММУНРЕСУРС КРАСНОБАКОВСКОГО РАЙОНА"</t>
  </si>
  <si>
    <t>5219383900</t>
  </si>
  <si>
    <t>521901001</t>
  </si>
  <si>
    <t>26951974</t>
  </si>
  <si>
    <t>ЗАО "ПКФ "Славянка"</t>
  </si>
  <si>
    <t>5260076628</t>
  </si>
  <si>
    <t>26358155</t>
  </si>
  <si>
    <t>МКОУ "Краснобаковская  С(К)ШИ VIII вида"</t>
  </si>
  <si>
    <t>5219001678</t>
  </si>
  <si>
    <t>Прудовский сельсовет</t>
  </si>
  <si>
    <t>22635430</t>
  </si>
  <si>
    <t>26358159</t>
  </si>
  <si>
    <t>Прудовское МУП ЖКХ</t>
  </si>
  <si>
    <t>5219005129</t>
  </si>
  <si>
    <t>27967274</t>
  </si>
  <si>
    <t>ФКУ ИК-15 ГУФСИН России по Нижегородской области</t>
  </si>
  <si>
    <t>5206002113</t>
  </si>
  <si>
    <t>30872359</t>
  </si>
  <si>
    <t>ФКУ ИК-17 ГУФСИН РОССИИ ПО НИЖЕГОРОДСКОЙ ОБЛАСТИ</t>
  </si>
  <si>
    <t>5219004157</t>
  </si>
  <si>
    <t>26358151</t>
  </si>
  <si>
    <t>ФКУ ЛИУ-3 ГУФСИН РОССИИ ПО НИЖЕГОРОДСКОЙ ОБЛАСТИ</t>
  </si>
  <si>
    <t>5219004125</t>
  </si>
  <si>
    <t>Рабочий поселок Ветлужский</t>
  </si>
  <si>
    <t>22635154</t>
  </si>
  <si>
    <t>26358163</t>
  </si>
  <si>
    <t>Дмитриевское МУП ЖКХ</t>
  </si>
  <si>
    <t>5219382293</t>
  </si>
  <si>
    <t>26951978</t>
  </si>
  <si>
    <t>ООО МУП "Прометей"</t>
  </si>
  <si>
    <t>5219382920</t>
  </si>
  <si>
    <t>Рабочий поселок Красные Баки</t>
  </si>
  <si>
    <t>22635151</t>
  </si>
  <si>
    <t>26552080</t>
  </si>
  <si>
    <t>МУП ЖКХ р.п. Красные Баки</t>
  </si>
  <si>
    <t>5219382342</t>
  </si>
  <si>
    <t>26358161</t>
  </si>
  <si>
    <t>ООО МУП "Коммунальник"</t>
  </si>
  <si>
    <t>5219005633</t>
  </si>
  <si>
    <t>26756550</t>
  </si>
  <si>
    <t>ООО МУП "Коммунресурс"</t>
  </si>
  <si>
    <t>5219382840</t>
  </si>
  <si>
    <t>27805620</t>
  </si>
  <si>
    <t>ПО "Техсервис"</t>
  </si>
  <si>
    <t>5219005665</t>
  </si>
  <si>
    <t>Чащихинский сельсовет</t>
  </si>
  <si>
    <t>22635424</t>
  </si>
  <si>
    <t>26555503</t>
  </si>
  <si>
    <t>ФГУП "Российская телевизионная и радиовещательная сеть"</t>
  </si>
  <si>
    <t>7717127211</t>
  </si>
  <si>
    <t>771701000</t>
  </si>
  <si>
    <t>Краснооктябрьский муниципальный район</t>
  </si>
  <si>
    <t>22636000</t>
  </si>
  <si>
    <t>Уразовский сельсовет</t>
  </si>
  <si>
    <t>22636440</t>
  </si>
  <si>
    <t>Кстовский муниципальный район</t>
  </si>
  <si>
    <t>22637000</t>
  </si>
  <si>
    <t>Афонинский сельсовет</t>
  </si>
  <si>
    <t>22637404</t>
  </si>
  <si>
    <t>26569255</t>
  </si>
  <si>
    <t>ОАО "Керма"</t>
  </si>
  <si>
    <t>5250001581</t>
  </si>
  <si>
    <t>525001001</t>
  </si>
  <si>
    <t>26358346</t>
  </si>
  <si>
    <t>ОАО "ТСКР"</t>
  </si>
  <si>
    <t>5250045250</t>
  </si>
  <si>
    <t>28821602</t>
  </si>
  <si>
    <t>ООО "Интер"</t>
  </si>
  <si>
    <t>5250060280</t>
  </si>
  <si>
    <t>28942868</t>
  </si>
  <si>
    <t>Филиал "Нижегородский" ПАО "Т ПЛЮС"</t>
  </si>
  <si>
    <t>6315376946</t>
  </si>
  <si>
    <t>526043001</t>
  </si>
  <si>
    <t>Теплоноситель - Передача</t>
  </si>
  <si>
    <t>Безводнинский сельсовет</t>
  </si>
  <si>
    <t>22637408</t>
  </si>
  <si>
    <t>Ближнеборисовский сельсовет</t>
  </si>
  <si>
    <t>22637412</t>
  </si>
  <si>
    <t>Большеельнинский сельсовет</t>
  </si>
  <si>
    <t>22637416</t>
  </si>
  <si>
    <t>30376603</t>
  </si>
  <si>
    <t>ООО "ТК "Ждановский"</t>
  </si>
  <si>
    <t>5250047473</t>
  </si>
  <si>
    <t>Большемокринский сельсовет</t>
  </si>
  <si>
    <t>22637420</t>
  </si>
  <si>
    <t>Город Кстово</t>
  </si>
  <si>
    <t>22637101</t>
  </si>
  <si>
    <t>28502425</t>
  </si>
  <si>
    <t>АО "ПГК"</t>
  </si>
  <si>
    <t>7725806898</t>
  </si>
  <si>
    <t>26811759</t>
  </si>
  <si>
    <t>ООО "Термаль"</t>
  </si>
  <si>
    <t>5250050892</t>
  </si>
  <si>
    <t>Запрудновский сельсовет</t>
  </si>
  <si>
    <t>22637424</t>
  </si>
  <si>
    <t>26951743</t>
  </si>
  <si>
    <t>МУП "Объединение Кстовский Торговый Дом"</t>
  </si>
  <si>
    <t>5250000355</t>
  </si>
  <si>
    <t>27371870</t>
  </si>
  <si>
    <t>ООО "Фирма "СК-Интер"</t>
  </si>
  <si>
    <t>5250051511</t>
  </si>
  <si>
    <t>30437014</t>
  </si>
  <si>
    <t>ООО "ЭКОТЕПЛОСЕРВИС-КСТОВО"</t>
  </si>
  <si>
    <t>5260393708</t>
  </si>
  <si>
    <t>Новоликеевский сельсовет</t>
  </si>
  <si>
    <t>22637436</t>
  </si>
  <si>
    <t>Прокошевский сельсовет</t>
  </si>
  <si>
    <t>22637438</t>
  </si>
  <si>
    <t>Работкинский сельсовет</t>
  </si>
  <si>
    <t>22637440</t>
  </si>
  <si>
    <t>Ройкинский сельсовет</t>
  </si>
  <si>
    <t>22637442</t>
  </si>
  <si>
    <t>Слободской сельсовет</t>
  </si>
  <si>
    <t>22637444</t>
  </si>
  <si>
    <t>22637448</t>
  </si>
  <si>
    <t>Чернышихинский сельсовет</t>
  </si>
  <si>
    <t>22637428</t>
  </si>
  <si>
    <t>Лукояновский муниципальный район</t>
  </si>
  <si>
    <t>22639000</t>
  </si>
  <si>
    <t>Город Лукоянов</t>
  </si>
  <si>
    <t>22639101</t>
  </si>
  <si>
    <t>26358166</t>
  </si>
  <si>
    <t>ГБПОУ ЛПК</t>
  </si>
  <si>
    <t>5221004309</t>
  </si>
  <si>
    <t>525301001</t>
  </si>
  <si>
    <t>30912070</t>
  </si>
  <si>
    <t>ФКУ ИК-20 ГУФСИН РОССИИ ПО НИЖЕГОРОДСКОЙ ОБЛАСТИ</t>
  </si>
  <si>
    <t>5221003841</t>
  </si>
  <si>
    <t>522101001</t>
  </si>
  <si>
    <t>Лысковский муниципальный район</t>
  </si>
  <si>
    <t>22640000</t>
  </si>
  <si>
    <t>Барминский сельсовет</t>
  </si>
  <si>
    <t>22640404</t>
  </si>
  <si>
    <t>28147903</t>
  </si>
  <si>
    <t>МУП "ЖКХ Лысковского района"</t>
  </si>
  <si>
    <t>5222070569</t>
  </si>
  <si>
    <t>522201001</t>
  </si>
  <si>
    <t>28146582</t>
  </si>
  <si>
    <t>МУП ЖКХ "Бармино"</t>
  </si>
  <si>
    <t>5222000272</t>
  </si>
  <si>
    <t>Берендеевский сельсовет</t>
  </si>
  <si>
    <t>22640406</t>
  </si>
  <si>
    <t>Валковский сельсовет</t>
  </si>
  <si>
    <t>22640408</t>
  </si>
  <si>
    <t>Город Лысково</t>
  </si>
  <si>
    <t>22640101</t>
  </si>
  <si>
    <t>26358168</t>
  </si>
  <si>
    <t>АО "Лысковокоммунсервис"</t>
  </si>
  <si>
    <t>5222000321</t>
  </si>
  <si>
    <t>26358172</t>
  </si>
  <si>
    <t>АО "Лысковский хлебозавод"</t>
  </si>
  <si>
    <t>5222000900</t>
  </si>
  <si>
    <t>26358175</t>
  </si>
  <si>
    <t>ГБПОУ ЛАТТ</t>
  </si>
  <si>
    <t>5222002752</t>
  </si>
  <si>
    <t>27713249</t>
  </si>
  <si>
    <t>Лысковский филиал ООО "Арзамасское ПО "Автопровод"</t>
  </si>
  <si>
    <t>522202001</t>
  </si>
  <si>
    <t>26358173</t>
  </si>
  <si>
    <t>МУП ЖКХ "Нива"</t>
  </si>
  <si>
    <t>5222001100</t>
  </si>
  <si>
    <t>26358171</t>
  </si>
  <si>
    <t>ОАО "ЛЭТЗ"</t>
  </si>
  <si>
    <t>5222000882</t>
  </si>
  <si>
    <t>26358176</t>
  </si>
  <si>
    <t>ОАО "РЕМОНТНИК"</t>
  </si>
  <si>
    <t>5222003178</t>
  </si>
  <si>
    <t>30953148</t>
  </si>
  <si>
    <t>ООО "РЕМОНТНИК"</t>
  </si>
  <si>
    <t>5222071530</t>
  </si>
  <si>
    <t>26358077</t>
  </si>
  <si>
    <t>ПАО "ГАЗПРОМ ГАЗОРАСПРЕДЕЛЕНИЕ НИЖНИЙ НОВГОРОД"</t>
  </si>
  <si>
    <t>5200000102</t>
  </si>
  <si>
    <t>Кириковский сельсовет</t>
  </si>
  <si>
    <t>22640420</t>
  </si>
  <si>
    <t>Кисловский сельсовет</t>
  </si>
  <si>
    <t>22640416</t>
  </si>
  <si>
    <t>Красноосельский сельсовет</t>
  </si>
  <si>
    <t>22640424</t>
  </si>
  <si>
    <t>Леньковский сельсовет</t>
  </si>
  <si>
    <t>22640428</t>
  </si>
  <si>
    <t>26358174</t>
  </si>
  <si>
    <t>ЗАО "Пивоваренный завод Лысковский"</t>
  </si>
  <si>
    <t>5222001220</t>
  </si>
  <si>
    <t>26555149</t>
  </si>
  <si>
    <t>МУЗ "Лысковская ЦРБ"</t>
  </si>
  <si>
    <t>5222010175</t>
  </si>
  <si>
    <t>28146599</t>
  </si>
  <si>
    <t>МУП "Коммунальник"</t>
  </si>
  <si>
    <t>5222003594</t>
  </si>
  <si>
    <t>28146616</t>
  </si>
  <si>
    <t>МУП ЖКХ "Валки"</t>
  </si>
  <si>
    <t>5222059798</t>
  </si>
  <si>
    <t>26358169</t>
  </si>
  <si>
    <t>МУП ЖКХ "Леньково"</t>
  </si>
  <si>
    <t>5222070336</t>
  </si>
  <si>
    <t>26358170</t>
  </si>
  <si>
    <t>МУП ЖКХ "Просек"</t>
  </si>
  <si>
    <t>5222070343</t>
  </si>
  <si>
    <t>26358178</t>
  </si>
  <si>
    <t>ООО "БУМИ"</t>
  </si>
  <si>
    <t>5222014282</t>
  </si>
  <si>
    <t>Трофимовский сельсовет</t>
  </si>
  <si>
    <t>22640452</t>
  </si>
  <si>
    <t>Навашинский</t>
  </si>
  <si>
    <t>22730000</t>
  </si>
  <si>
    <t>26358179</t>
  </si>
  <si>
    <t>АО "НЗСМ"</t>
  </si>
  <si>
    <t>5223000035</t>
  </si>
  <si>
    <t>522301001</t>
  </si>
  <si>
    <t>28942141</t>
  </si>
  <si>
    <t>МП "Жилкомсервис"</t>
  </si>
  <si>
    <t>5223034940</t>
  </si>
  <si>
    <t>26373490</t>
  </si>
  <si>
    <t>МП "НКС"</t>
  </si>
  <si>
    <t>5223033369</t>
  </si>
  <si>
    <t>28091842</t>
  </si>
  <si>
    <t>ООО "ЖКС"</t>
  </si>
  <si>
    <t>5223034676</t>
  </si>
  <si>
    <t>27577409</t>
  </si>
  <si>
    <t>ООО "Навашинская Тепло-Энергетическая компания"</t>
  </si>
  <si>
    <t>5236008144</t>
  </si>
  <si>
    <t>Павловский муниципальный район</t>
  </si>
  <si>
    <t>22642000</t>
  </si>
  <si>
    <t>Город Ворсма</t>
  </si>
  <si>
    <t>22642103</t>
  </si>
  <si>
    <t>26358359</t>
  </si>
  <si>
    <t>ОАО "МИЗ-Ворсма"</t>
  </si>
  <si>
    <t>5252000368</t>
  </si>
  <si>
    <t>525201001</t>
  </si>
  <si>
    <t>27632973</t>
  </si>
  <si>
    <t>ООО "ФСК "Энерго Строй"</t>
  </si>
  <si>
    <t>5257055240</t>
  </si>
  <si>
    <t>Город Горбатов</t>
  </si>
  <si>
    <t>22642105</t>
  </si>
  <si>
    <t>26650748</t>
  </si>
  <si>
    <t>ООО "Жилкомсервис"</t>
  </si>
  <si>
    <t>5252023559</t>
  </si>
  <si>
    <t>26322363</t>
  </si>
  <si>
    <t>ФКП "Завод имени Я.М. Свердлова"</t>
  </si>
  <si>
    <t>5249002485</t>
  </si>
  <si>
    <t>524901001</t>
  </si>
  <si>
    <t>Город Павлово</t>
  </si>
  <si>
    <t>22642101</t>
  </si>
  <si>
    <t>26358374</t>
  </si>
  <si>
    <t>ГКОУ "ПАВЛОВСКИЙ САНАТОРНЫЙ ДЕТСКИЙ ДОМ"</t>
  </si>
  <si>
    <t>5252008631</t>
  </si>
  <si>
    <t>26358364</t>
  </si>
  <si>
    <t>ОАО "Гидроагрегат"</t>
  </si>
  <si>
    <t>5252000470</t>
  </si>
  <si>
    <t>26358361</t>
  </si>
  <si>
    <t>ОАО "Павловский завод им.Кирова"</t>
  </si>
  <si>
    <t>5252000382</t>
  </si>
  <si>
    <t>28869779</t>
  </si>
  <si>
    <t>ООО "ЖДАНОВСКИЙ"</t>
  </si>
  <si>
    <t>5252033363</t>
  </si>
  <si>
    <t>28869759</t>
  </si>
  <si>
    <t>ООО "ПАВЛОВОТЕПЛОЭНЕРГО"</t>
  </si>
  <si>
    <t>5252033370</t>
  </si>
  <si>
    <t>30989316</t>
  </si>
  <si>
    <t>ООО "ТОПЛИВНАЯ КОМПАНИЯ"</t>
  </si>
  <si>
    <t>5252041075</t>
  </si>
  <si>
    <t>26553469</t>
  </si>
  <si>
    <t>ООО "ТеплоЭнергетическая Компания"</t>
  </si>
  <si>
    <t>5252022210</t>
  </si>
  <si>
    <t>28869770</t>
  </si>
  <si>
    <t>ООО "ЭнергоПром"</t>
  </si>
  <si>
    <t>5252033229</t>
  </si>
  <si>
    <t>26358378</t>
  </si>
  <si>
    <t>ООО Агрофирма "Павловская"</t>
  </si>
  <si>
    <t>5252011169</t>
  </si>
  <si>
    <t>26506413</t>
  </si>
  <si>
    <t>ООО НПО "Мехинструмент"</t>
  </si>
  <si>
    <t>5252024087</t>
  </si>
  <si>
    <t>26380702</t>
  </si>
  <si>
    <t>ПАО "ПАВЛОВСКИЙ АВТОБУС"</t>
  </si>
  <si>
    <t>5252000350</t>
  </si>
  <si>
    <t>Коровинский сельсовет</t>
  </si>
  <si>
    <t>22642420</t>
  </si>
  <si>
    <t>26358381</t>
  </si>
  <si>
    <t>МУП Единый поставщик</t>
  </si>
  <si>
    <t>5252019432</t>
  </si>
  <si>
    <t>27620829</t>
  </si>
  <si>
    <t>ОАО "Павловский машиностроительный завод "Восход"</t>
  </si>
  <si>
    <t>5252000375</t>
  </si>
  <si>
    <t>26358362</t>
  </si>
  <si>
    <t>ПАО "МИТРА"</t>
  </si>
  <si>
    <t>5252000456</t>
  </si>
  <si>
    <t>26358373</t>
  </si>
  <si>
    <t>Приход Вознесенской церкви г. Павлово</t>
  </si>
  <si>
    <t>5252007780</t>
  </si>
  <si>
    <t>26358372</t>
  </si>
  <si>
    <t>ФКУЗ "ЦВМиР "Горбатов" МВД РФ"</t>
  </si>
  <si>
    <t>5252007589</t>
  </si>
  <si>
    <t>Рабочий поселок Тумботино</t>
  </si>
  <si>
    <t>22642155</t>
  </si>
  <si>
    <t>27573878</t>
  </si>
  <si>
    <t>МУП "Тепло"</t>
  </si>
  <si>
    <t>5252029494</t>
  </si>
  <si>
    <t>Таремский сельсовет</t>
  </si>
  <si>
    <t>22642424</t>
  </si>
  <si>
    <t>Перевозский</t>
  </si>
  <si>
    <t>22739000</t>
  </si>
  <si>
    <t>26358190</t>
  </si>
  <si>
    <t>ГБПОУ "ПЕРЕВОЗСКИЙ СТРОИТЕЛЬНЫЙ КОЛЛЕДЖ"</t>
  </si>
  <si>
    <t>5225001122</t>
  </si>
  <si>
    <t>522501001</t>
  </si>
  <si>
    <t>28451400</t>
  </si>
  <si>
    <t>5225004677</t>
  </si>
  <si>
    <t>26654120</t>
  </si>
  <si>
    <t>ООО "Ресурс"</t>
  </si>
  <si>
    <t>5225005769</t>
  </si>
  <si>
    <t>Перевозский муниципальный район</t>
  </si>
  <si>
    <t>22644000</t>
  </si>
  <si>
    <t>Ичалковский сельсовет</t>
  </si>
  <si>
    <t>22644408</t>
  </si>
  <si>
    <t>Центральный сельсовет</t>
  </si>
  <si>
    <t>22644424</t>
  </si>
  <si>
    <t>Пильнинский муниципальный район</t>
  </si>
  <si>
    <t>22645000</t>
  </si>
  <si>
    <t>Большеандосовский сельсовет</t>
  </si>
  <si>
    <t>22645408</t>
  </si>
  <si>
    <t>26373510</t>
  </si>
  <si>
    <t>5226013184</t>
  </si>
  <si>
    <t>522601001</t>
  </si>
  <si>
    <t>Бортсурманский сельсовет</t>
  </si>
  <si>
    <t>22645412</t>
  </si>
  <si>
    <t>Деяновский сельсовет</t>
  </si>
  <si>
    <t>22645416</t>
  </si>
  <si>
    <t>22645424</t>
  </si>
  <si>
    <t>Курмышский сельсовет</t>
  </si>
  <si>
    <t>22645428</t>
  </si>
  <si>
    <t>Медянский сельсовет</t>
  </si>
  <si>
    <t>22645432</t>
  </si>
  <si>
    <t>Можаров-Майданский сельсовет</t>
  </si>
  <si>
    <t>22645436</t>
  </si>
  <si>
    <t>Петряксинский сельсовет</t>
  </si>
  <si>
    <t>22645448</t>
  </si>
  <si>
    <t>Рабочий поселок Пильна</t>
  </si>
  <si>
    <t>22645151</t>
  </si>
  <si>
    <t>Тенекаевский сельсовет</t>
  </si>
  <si>
    <t>22645456</t>
  </si>
  <si>
    <t>Языковский сельсовет</t>
  </si>
  <si>
    <t>22645460</t>
  </si>
  <si>
    <t>Починковский муниципальный район</t>
  </si>
  <si>
    <t>22646000</t>
  </si>
  <si>
    <t>Василевский сельсовет</t>
  </si>
  <si>
    <t>22646408</t>
  </si>
  <si>
    <t>26951315</t>
  </si>
  <si>
    <t>ОАО "УК ЖКХ Починковского района"</t>
  </si>
  <si>
    <t>5227006006</t>
  </si>
  <si>
    <t>522701001</t>
  </si>
  <si>
    <t>Маресевский сельсовет</t>
  </si>
  <si>
    <t>22646436</t>
  </si>
  <si>
    <t>Пеля-Хованский сельсовет</t>
  </si>
  <si>
    <t>22646456</t>
  </si>
  <si>
    <t>Починковский сельсовет</t>
  </si>
  <si>
    <t>22646460</t>
  </si>
  <si>
    <t>Ужовский сельсовет</t>
  </si>
  <si>
    <t>22646480</t>
  </si>
  <si>
    <t>26551783</t>
  </si>
  <si>
    <t>ООО "УПСМ"</t>
  </si>
  <si>
    <t>5227004584</t>
  </si>
  <si>
    <t>Семеновский</t>
  </si>
  <si>
    <t>22737000</t>
  </si>
  <si>
    <t>26555226</t>
  </si>
  <si>
    <t>АО "ЛИНДОВСКОЕ"</t>
  </si>
  <si>
    <t>5246000377</t>
  </si>
  <si>
    <t>27968016</t>
  </si>
  <si>
    <t>АО "НОКК" (Семеновский филиал)</t>
  </si>
  <si>
    <t>522845001</t>
  </si>
  <si>
    <t>26358197</t>
  </si>
  <si>
    <t>АО «ХОХЛОМСКАЯ РОСПИСЬ»</t>
  </si>
  <si>
    <t>5228001113</t>
  </si>
  <si>
    <t>522801001</t>
  </si>
  <si>
    <t>28156437</t>
  </si>
  <si>
    <t>Боковское ММПП ЖКХ</t>
  </si>
  <si>
    <t>5228002477</t>
  </si>
  <si>
    <t>26896893</t>
  </si>
  <si>
    <t>ИП Здоров В.А.</t>
  </si>
  <si>
    <t>522800014806</t>
  </si>
  <si>
    <t>26358205</t>
  </si>
  <si>
    <t>МБОУ "Хахальская основная школа"</t>
  </si>
  <si>
    <t>5228003216</t>
  </si>
  <si>
    <t>26358203</t>
  </si>
  <si>
    <t>МБОУ "Шалдежская основная школа"</t>
  </si>
  <si>
    <t>5228003054</t>
  </si>
  <si>
    <t>26373529</t>
  </si>
  <si>
    <t>МП "Горводопровод"</t>
  </si>
  <si>
    <t>5228009786</t>
  </si>
  <si>
    <t>26358206</t>
  </si>
  <si>
    <t>МУП "Теплосервис"</t>
  </si>
  <si>
    <t>5228009803</t>
  </si>
  <si>
    <t>28156491</t>
  </si>
  <si>
    <t>МУП Сухобезводнинский ЖЭУ</t>
  </si>
  <si>
    <t>5228000198</t>
  </si>
  <si>
    <t>26557165</t>
  </si>
  <si>
    <t>5228055711</t>
  </si>
  <si>
    <t>26758070</t>
  </si>
  <si>
    <t>ООО "Никола"</t>
  </si>
  <si>
    <t>5228056095</t>
  </si>
  <si>
    <t>27322384</t>
  </si>
  <si>
    <t>ООО "Сухобезводнинское ЖКХ"</t>
  </si>
  <si>
    <t>5228056070</t>
  </si>
  <si>
    <t>27599100</t>
  </si>
  <si>
    <t>ООО "ЭкоТеплоСервис-Семенов"</t>
  </si>
  <si>
    <t>5228055662</t>
  </si>
  <si>
    <t>26896942</t>
  </si>
  <si>
    <t>ФГОУ СПО "Ильино-Заборский сельскохозяйственный техникум"</t>
  </si>
  <si>
    <t>5228002533</t>
  </si>
  <si>
    <t>30875411</t>
  </si>
  <si>
    <t>ФКУ ИК-1 ГУФСИН РОССИИ ПО НИЖЕГОРОДСКОЙ ОБЛАСТИ</t>
  </si>
  <si>
    <t>5228007186</t>
  </si>
  <si>
    <t>26358439</t>
  </si>
  <si>
    <t>Филиал ООО "Газпром трансгаз Нижний Новгород" - Семеновское ЛПУ МГ</t>
  </si>
  <si>
    <t>5260080007</t>
  </si>
  <si>
    <t>522802001</t>
  </si>
  <si>
    <t>Сергачский муниципальный район</t>
  </si>
  <si>
    <t>22648000</t>
  </si>
  <si>
    <t>Город Сергач</t>
  </si>
  <si>
    <t>22648101</t>
  </si>
  <si>
    <t>26358214</t>
  </si>
  <si>
    <t>ОАО "УК ЖКХ Сергачского района"</t>
  </si>
  <si>
    <t>5229007213</t>
  </si>
  <si>
    <t>522901001</t>
  </si>
  <si>
    <t>26413215</t>
  </si>
  <si>
    <t>ООО "ЛУКОЙЛ-ЭНЕРГОСЕТИ"</t>
  </si>
  <si>
    <t>5260230051</t>
  </si>
  <si>
    <t>26555147</t>
  </si>
  <si>
    <t>ООО "Нижегородтеплогаз"</t>
  </si>
  <si>
    <t>5262068407</t>
  </si>
  <si>
    <t>26358451</t>
  </si>
  <si>
    <t>ООО "Лукойл-Волганефтепродукт"</t>
  </si>
  <si>
    <t>5260136595</t>
  </si>
  <si>
    <t>Сеченовский муниципальный район</t>
  </si>
  <si>
    <t>22649000</t>
  </si>
  <si>
    <t>Верхнеталызинский сельсовет</t>
  </si>
  <si>
    <t>22649416</t>
  </si>
  <si>
    <t>27893480</t>
  </si>
  <si>
    <t>МУП "ЖКХ Сеченовское"</t>
  </si>
  <si>
    <t>5230004200</t>
  </si>
  <si>
    <t>523001001</t>
  </si>
  <si>
    <t>26373539</t>
  </si>
  <si>
    <t>МУП "Сеченовское ЖКХ"</t>
  </si>
  <si>
    <t>5230000050</t>
  </si>
  <si>
    <t>Сеченовский сельсовет</t>
  </si>
  <si>
    <t>22649444</t>
  </si>
  <si>
    <t>Сокольский</t>
  </si>
  <si>
    <t>22749000</t>
  </si>
  <si>
    <t>28869650</t>
  </si>
  <si>
    <t>МП "ТЕПЛОВЫЕ СЕТИ"</t>
  </si>
  <si>
    <t>5240000444</t>
  </si>
  <si>
    <t>524001001</t>
  </si>
  <si>
    <t>26551991</t>
  </si>
  <si>
    <t>ООО "Сокольские тепловые системы"</t>
  </si>
  <si>
    <t>5240004022</t>
  </si>
  <si>
    <t>Сосновский муниципальный район</t>
  </si>
  <si>
    <t>22650000</t>
  </si>
  <si>
    <t>Виткуловский сельсовет</t>
  </si>
  <si>
    <t>22650412</t>
  </si>
  <si>
    <t>26358221</t>
  </si>
  <si>
    <t>МУП "Теплоэнергия-1"</t>
  </si>
  <si>
    <t>5231004851</t>
  </si>
  <si>
    <t>523101001</t>
  </si>
  <si>
    <t>Давыдковский сельсовет</t>
  </si>
  <si>
    <t>22650414</t>
  </si>
  <si>
    <t>26373543</t>
  </si>
  <si>
    <t>МУП "Бытсервис"</t>
  </si>
  <si>
    <t>5231004770</t>
  </si>
  <si>
    <t>Елизаровский сельсовет</t>
  </si>
  <si>
    <t>22650416</t>
  </si>
  <si>
    <t>26358220</t>
  </si>
  <si>
    <t>МУП "Жилсервис"</t>
  </si>
  <si>
    <t>5231004795</t>
  </si>
  <si>
    <t>Крутецкий сельсовет</t>
  </si>
  <si>
    <t>22650420</t>
  </si>
  <si>
    <t>Рабочий поселок Сосновское</t>
  </si>
  <si>
    <t>22650151</t>
  </si>
  <si>
    <t>30438261</t>
  </si>
  <si>
    <t>МУП "Теплоэнергия-2"</t>
  </si>
  <si>
    <t>5231006538</t>
  </si>
  <si>
    <t>Рожковский сельсовет</t>
  </si>
  <si>
    <t>22650428</t>
  </si>
  <si>
    <t>26373540</t>
  </si>
  <si>
    <t>МУП "Виткулово"</t>
  </si>
  <si>
    <t>5231005132</t>
  </si>
  <si>
    <t>26358223</t>
  </si>
  <si>
    <t>МУП "Яковское"</t>
  </si>
  <si>
    <t>5231005125</t>
  </si>
  <si>
    <t>Яковский сельсовет</t>
  </si>
  <si>
    <t>22650436</t>
  </si>
  <si>
    <t>Спасский муниципальный район</t>
  </si>
  <si>
    <t>22651000</t>
  </si>
  <si>
    <t>Спасский сельсовет</t>
  </si>
  <si>
    <t>22651432</t>
  </si>
  <si>
    <t>26358225</t>
  </si>
  <si>
    <t>ГБПОУ СПАССКИЙ АПТ</t>
  </si>
  <si>
    <t>5232001606</t>
  </si>
  <si>
    <t>523201001</t>
  </si>
  <si>
    <t>26358226</t>
  </si>
  <si>
    <t>МУП "СПАССКОЕ ЖКХ"</t>
  </si>
  <si>
    <t>5232002977</t>
  </si>
  <si>
    <t>Тонкинский муниципальный район</t>
  </si>
  <si>
    <t>22652000</t>
  </si>
  <si>
    <t>Рабочий поселок Тонкино</t>
  </si>
  <si>
    <t>22652151</t>
  </si>
  <si>
    <t>26358231</t>
  </si>
  <si>
    <t>МУП Тонкинского района "Тонкинские теплосети"</t>
  </si>
  <si>
    <t>5233002810</t>
  </si>
  <si>
    <t>523301001</t>
  </si>
  <si>
    <t>Тоншаевский муниципальный район</t>
  </si>
  <si>
    <t>22653000</t>
  </si>
  <si>
    <t>Одошнурский сельсовет</t>
  </si>
  <si>
    <t>22653416</t>
  </si>
  <si>
    <t>30939581</t>
  </si>
  <si>
    <t>ООО "ЛЕСПРОМ"</t>
  </si>
  <si>
    <t>5234004176</t>
  </si>
  <si>
    <t>523401001</t>
  </si>
  <si>
    <t>28448150</t>
  </si>
  <si>
    <t>ООО УК "Жилкомсервис"</t>
  </si>
  <si>
    <t>5234004793</t>
  </si>
  <si>
    <t>30870050</t>
  </si>
  <si>
    <t>ФКУ ИК-4 ГУФСИН РОССИИ ПО НИЖЕГОРОДСКОЙ ОБЛАСТИ</t>
  </si>
  <si>
    <t>5234002482</t>
  </si>
  <si>
    <t>Ошминский сельсовет</t>
  </si>
  <si>
    <t>22653420</t>
  </si>
  <si>
    <t>Рабочий поселок Пижма</t>
  </si>
  <si>
    <t>22653154</t>
  </si>
  <si>
    <t>Рабочий поселок Тоншаево</t>
  </si>
  <si>
    <t>22653151</t>
  </si>
  <si>
    <t>26358237</t>
  </si>
  <si>
    <t>ОАО "Коммунтехсервис"</t>
  </si>
  <si>
    <t>5234003863</t>
  </si>
  <si>
    <t>27577553</t>
  </si>
  <si>
    <t>ФКУ ИК-8 ГУФСИН РОССИИ ПО НИЖЕГОРОДСКОЙ ОБЛАСТИ</t>
  </si>
  <si>
    <t>5234002500</t>
  </si>
  <si>
    <t>Уренский муниципальный район</t>
  </si>
  <si>
    <t>22654000</t>
  </si>
  <si>
    <t>Город Урень</t>
  </si>
  <si>
    <t>22654101</t>
  </si>
  <si>
    <t>26358248</t>
  </si>
  <si>
    <t>ЗАО ПО "Оргхим"</t>
  </si>
  <si>
    <t>5235004482</t>
  </si>
  <si>
    <t>523501001</t>
  </si>
  <si>
    <t>26358253</t>
  </si>
  <si>
    <t>МУП "Теплосети"</t>
  </si>
  <si>
    <t>5235005493</t>
  </si>
  <si>
    <t>30385011</t>
  </si>
  <si>
    <t>ООО "Гранит"</t>
  </si>
  <si>
    <t>5260182440</t>
  </si>
  <si>
    <t>26358251</t>
  </si>
  <si>
    <t>ООО "Уренская швейная фабрика"</t>
  </si>
  <si>
    <t>5235004820</t>
  </si>
  <si>
    <t>Минеевский сельсовет</t>
  </si>
  <si>
    <t>22654430</t>
  </si>
  <si>
    <t>26373553</t>
  </si>
  <si>
    <t>ООО "Водоканал"</t>
  </si>
  <si>
    <t>5235006585</t>
  </si>
  <si>
    <t>Рабочий поселок Арья</t>
  </si>
  <si>
    <t>22654153</t>
  </si>
  <si>
    <t>26358238</t>
  </si>
  <si>
    <t>ЗАО "ЗЖБИ "АРЬЕВСКИЙ"</t>
  </si>
  <si>
    <t>5235000047</t>
  </si>
  <si>
    <t>28455154</t>
  </si>
  <si>
    <t>ООО "Коммунсервис"</t>
  </si>
  <si>
    <t>5235007356</t>
  </si>
  <si>
    <t>Семеновский сельсовет</t>
  </si>
  <si>
    <t>22654436</t>
  </si>
  <si>
    <t>26358243</t>
  </si>
  <si>
    <t>ГБУ СРЦИ "КРАСНЫЙ ЯР"</t>
  </si>
  <si>
    <t>5235001940</t>
  </si>
  <si>
    <t>26358240</t>
  </si>
  <si>
    <t>ОАО "Автомобилист"</t>
  </si>
  <si>
    <t>5235000865</t>
  </si>
  <si>
    <t>26358250</t>
  </si>
  <si>
    <t>ООО "Арьякоммунсервис"</t>
  </si>
  <si>
    <t>5235006602</t>
  </si>
  <si>
    <t>26506400</t>
  </si>
  <si>
    <t>ПАО "МРСК Центра и Приволжья" филиал "Нижновэнерго"</t>
  </si>
  <si>
    <t>5260200603</t>
  </si>
  <si>
    <t>526002001</t>
  </si>
  <si>
    <t>26358239</t>
  </si>
  <si>
    <t>Уренское РАЙПО</t>
  </si>
  <si>
    <t>5235000135</t>
  </si>
  <si>
    <t>Устанский сельсовет</t>
  </si>
  <si>
    <t>22654444</t>
  </si>
  <si>
    <t>26373549</t>
  </si>
  <si>
    <t>ООО "Устакоммунсервис"</t>
  </si>
  <si>
    <t>5235006578</t>
  </si>
  <si>
    <t>Шарангский муниципальный район</t>
  </si>
  <si>
    <t>22656000</t>
  </si>
  <si>
    <t>Рабочий поселок Шаранга</t>
  </si>
  <si>
    <t>22656151</t>
  </si>
  <si>
    <t>27577563</t>
  </si>
  <si>
    <t>МУП ЖКХ</t>
  </si>
  <si>
    <t>5237002949</t>
  </si>
  <si>
    <t>523701001</t>
  </si>
  <si>
    <t>26358260</t>
  </si>
  <si>
    <t>5237003540</t>
  </si>
  <si>
    <t>Шатковский муниципальный район</t>
  </si>
  <si>
    <t>22657000</t>
  </si>
  <si>
    <t>Рабочий поселок Лесогорск</t>
  </si>
  <si>
    <t>22657154</t>
  </si>
  <si>
    <t>26358261</t>
  </si>
  <si>
    <t>ГБУ "Понетаевский ПНИ"</t>
  </si>
  <si>
    <t>5238001923</t>
  </si>
  <si>
    <t>523801001</t>
  </si>
  <si>
    <t>26358265</t>
  </si>
  <si>
    <t>МУП "Лесогорск ЖКХ"</t>
  </si>
  <si>
    <t>5238005484</t>
  </si>
  <si>
    <t>Рабочий поселок Шатки</t>
  </si>
  <si>
    <t>22657151</t>
  </si>
  <si>
    <t>26552168</t>
  </si>
  <si>
    <t>МУП "КОМУНЭНЕРГО"</t>
  </si>
  <si>
    <t>5238006336</t>
  </si>
  <si>
    <t>26358262</t>
  </si>
  <si>
    <t>ООО "Шатковский завод нормалей"</t>
  </si>
  <si>
    <t>5238004755</t>
  </si>
  <si>
    <t>Светлогорский сельсовет</t>
  </si>
  <si>
    <t>22657430</t>
  </si>
  <si>
    <t>26358264</t>
  </si>
  <si>
    <t>МУП "ГАРАНТ-ЖКХ"</t>
  </si>
  <si>
    <t>5238005477</t>
  </si>
  <si>
    <t>город Арзамас</t>
  </si>
  <si>
    <t>22703000</t>
  </si>
  <si>
    <t>26358438</t>
  </si>
  <si>
    <t>"Волготрансгаз" , Арзамасское ЛПУМГ</t>
  </si>
  <si>
    <t>520202001</t>
  </si>
  <si>
    <t>26358279</t>
  </si>
  <si>
    <t>АО "АПЗ"</t>
  </si>
  <si>
    <t>5243001742</t>
  </si>
  <si>
    <t>26358276</t>
  </si>
  <si>
    <t>АО "КОММАШ"</t>
  </si>
  <si>
    <t>5243000523</t>
  </si>
  <si>
    <t>524301001</t>
  </si>
  <si>
    <t>28943557</t>
  </si>
  <si>
    <t>Арзамасский участок АО "НОКК"</t>
  </si>
  <si>
    <t>524345001</t>
  </si>
  <si>
    <t>26358083</t>
  </si>
  <si>
    <t>Арзамасский филиал ННГУ</t>
  </si>
  <si>
    <t>5262004442</t>
  </si>
  <si>
    <t>524303001</t>
  </si>
  <si>
    <t>26358275</t>
  </si>
  <si>
    <t>МУ ТЭПП</t>
  </si>
  <si>
    <t>5243000467</t>
  </si>
  <si>
    <t>26358284</t>
  </si>
  <si>
    <t>МУП "Комфорт"</t>
  </si>
  <si>
    <t>5243016724</t>
  </si>
  <si>
    <t>26358474</t>
  </si>
  <si>
    <t>ННГУ</t>
  </si>
  <si>
    <t>526201001</t>
  </si>
  <si>
    <t>26358277</t>
  </si>
  <si>
    <t>ОАО "Арзамасская войлочная фабрика"</t>
  </si>
  <si>
    <t>5243000788</t>
  </si>
  <si>
    <t>26358281</t>
  </si>
  <si>
    <t>ОАО "ЛЕГМАШ"</t>
  </si>
  <si>
    <t>5243001862</t>
  </si>
  <si>
    <t>26358278</t>
  </si>
  <si>
    <t>ОАО "Рикор-Электроникс"</t>
  </si>
  <si>
    <t>5243001622</t>
  </si>
  <si>
    <t>26358283</t>
  </si>
  <si>
    <t>ООО "Арзамасское ПО "Автопровод"</t>
  </si>
  <si>
    <t>26358280</t>
  </si>
  <si>
    <t>ПАО "АМЗ"</t>
  </si>
  <si>
    <t>5243001767</t>
  </si>
  <si>
    <t>26358282</t>
  </si>
  <si>
    <t>ПАО АНПП "ТЕМП-АВИА"</t>
  </si>
  <si>
    <t>5243001887</t>
  </si>
  <si>
    <t>город Бор</t>
  </si>
  <si>
    <t>22712000</t>
  </si>
  <si>
    <t>26358310</t>
  </si>
  <si>
    <t>АО "ЖКХ "КАЛИКИНСКОЕ"</t>
  </si>
  <si>
    <t>5246014281</t>
  </si>
  <si>
    <t>26555218</t>
  </si>
  <si>
    <t>ГБУЗ НО "КИСЕЛИХИНСКИЙ ОБЛАСТНОЙ ТЕРАПЕВТИЧЕСКИЙ ГОСПИТАЛЬ ДЛЯ ВЕТЕРАНОВ ВОЙН"</t>
  </si>
  <si>
    <t>5246010400</t>
  </si>
  <si>
    <t>26358311</t>
  </si>
  <si>
    <t>ЗАО "Борская ДПМК"</t>
  </si>
  <si>
    <t>5246016112</t>
  </si>
  <si>
    <t>26358302</t>
  </si>
  <si>
    <t>ЗАО "Борторгтехмаш"</t>
  </si>
  <si>
    <t>5246000779</t>
  </si>
  <si>
    <t>26358306</t>
  </si>
  <si>
    <t>Каликинский шпалопропиточный завод - филиал ОАО  "БетЭлТранс"</t>
  </si>
  <si>
    <t>5246001839</t>
  </si>
  <si>
    <t>997650001</t>
  </si>
  <si>
    <t>26358307</t>
  </si>
  <si>
    <t>МП "Линдовский ККПиБ"</t>
  </si>
  <si>
    <t>5246004124</t>
  </si>
  <si>
    <t>26358301</t>
  </si>
  <si>
    <t>ОАО "Борская фабрика ПОШ"</t>
  </si>
  <si>
    <t>5246000458</t>
  </si>
  <si>
    <t>28110427</t>
  </si>
  <si>
    <t>ОАО "Инженерный центр"</t>
  </si>
  <si>
    <t>5263042850</t>
  </si>
  <si>
    <t>526301001</t>
  </si>
  <si>
    <t>26814688</t>
  </si>
  <si>
    <t>ОАО "Объединение котельных и тепловых сетей"</t>
  </si>
  <si>
    <t>5246038162</t>
  </si>
  <si>
    <t>28460940</t>
  </si>
  <si>
    <t>ООО "БТС"</t>
  </si>
  <si>
    <t>5246043613</t>
  </si>
  <si>
    <t>28460875</t>
  </si>
  <si>
    <t>ООО "БЭФ"</t>
  </si>
  <si>
    <t>5246043638</t>
  </si>
  <si>
    <t>28460965</t>
  </si>
  <si>
    <t>ООО "Бор Теплоэнерго"</t>
  </si>
  <si>
    <t>5246043589</t>
  </si>
  <si>
    <t>26357017</t>
  </si>
  <si>
    <t>ООО "Волгоэлектросеть-НН"</t>
  </si>
  <si>
    <t>5246041687</t>
  </si>
  <si>
    <t>28460903</t>
  </si>
  <si>
    <t>ООО "ИТ"</t>
  </si>
  <si>
    <t>5246043596</t>
  </si>
  <si>
    <t>27774371</t>
  </si>
  <si>
    <t>ООО "Парус"</t>
  </si>
  <si>
    <t>5246038740</t>
  </si>
  <si>
    <t>26358313</t>
  </si>
  <si>
    <t>ООО "Тепло"</t>
  </si>
  <si>
    <t>5246024402</t>
  </si>
  <si>
    <t>28460888</t>
  </si>
  <si>
    <t>ООО "Тепловик"</t>
  </si>
  <si>
    <t>5246043606</t>
  </si>
  <si>
    <t>26358312</t>
  </si>
  <si>
    <t>ООО "Техноэнергосервис"</t>
  </si>
  <si>
    <t>5246022243</t>
  </si>
  <si>
    <t>30436416</t>
  </si>
  <si>
    <t>ООО СК "Холдинг НН"</t>
  </si>
  <si>
    <t>5258090470</t>
  </si>
  <si>
    <t>город Выкса</t>
  </si>
  <si>
    <t>22715000</t>
  </si>
  <si>
    <t>26373616</t>
  </si>
  <si>
    <t>АО "ВМЗ"</t>
  </si>
  <si>
    <t>5247004695</t>
  </si>
  <si>
    <t>524701001</t>
  </si>
  <si>
    <t>26358314</t>
  </si>
  <si>
    <t>АО "ДЗМО"</t>
  </si>
  <si>
    <t>5247004494</t>
  </si>
  <si>
    <t>26358320</t>
  </si>
  <si>
    <t>МУП "Выксатеплоэнерго"</t>
  </si>
  <si>
    <t>5247016147</t>
  </si>
  <si>
    <t>26358316</t>
  </si>
  <si>
    <t>ОАО "Выксалес"</t>
  </si>
  <si>
    <t>5247005917</t>
  </si>
  <si>
    <t>26553578</t>
  </si>
  <si>
    <t>ООО "ВМЗ-Универсал"</t>
  </si>
  <si>
    <t>5247017863</t>
  </si>
  <si>
    <t>город Дзержинск</t>
  </si>
  <si>
    <t>22721000</t>
  </si>
  <si>
    <t>26569426</t>
  </si>
  <si>
    <t>АО "ДПО "Пластик"</t>
  </si>
  <si>
    <t>5249015251</t>
  </si>
  <si>
    <t>26322337</t>
  </si>
  <si>
    <t>АО "Дзержинское оргстекло"</t>
  </si>
  <si>
    <t>5249058752</t>
  </si>
  <si>
    <t>28158144</t>
  </si>
  <si>
    <t>АО "ИП "Ока-Полимер"</t>
  </si>
  <si>
    <t>5249120810</t>
  </si>
  <si>
    <t>26358422</t>
  </si>
  <si>
    <t>АО "НКС"</t>
  </si>
  <si>
    <t>5259039100</t>
  </si>
  <si>
    <t>26322331</t>
  </si>
  <si>
    <t>АО "СИБУР-НЕФТЕХИМ"</t>
  </si>
  <si>
    <t>5249051203</t>
  </si>
  <si>
    <t>27579733</t>
  </si>
  <si>
    <t>ГБУ ОСРЦИ "Пушкино"</t>
  </si>
  <si>
    <t>5249050312</t>
  </si>
  <si>
    <t>27965842</t>
  </si>
  <si>
    <t>МП ЖКХ "Планета"</t>
  </si>
  <si>
    <t>5249012187</t>
  </si>
  <si>
    <t>27201619</t>
  </si>
  <si>
    <t>МУП "ДзержинскЭнерго"</t>
  </si>
  <si>
    <t>5249003457</t>
  </si>
  <si>
    <t>26358337</t>
  </si>
  <si>
    <t>ОАО "Дизель"</t>
  </si>
  <si>
    <t>5249012839</t>
  </si>
  <si>
    <t>26358298</t>
  </si>
  <si>
    <t>ООО "Волготрансгазстроймонтаж"</t>
  </si>
  <si>
    <t>5245008630</t>
  </si>
  <si>
    <t>28265659</t>
  </si>
  <si>
    <t>ООО "Дзержинсктеплогаз"</t>
  </si>
  <si>
    <t>5249123377</t>
  </si>
  <si>
    <t>28871053</t>
  </si>
  <si>
    <t>ООО "Капролактам-Энерго"</t>
  </si>
  <si>
    <t>5249133382</t>
  </si>
  <si>
    <t>28049303</t>
  </si>
  <si>
    <t>ООО "Синтез ОКА-ЭНЕРГО"</t>
  </si>
  <si>
    <t>5249121154</t>
  </si>
  <si>
    <t>26555334</t>
  </si>
  <si>
    <t>ООО "Тосол-Синтез-Энерго"</t>
  </si>
  <si>
    <t>5249091260</t>
  </si>
  <si>
    <t>27583800</t>
  </si>
  <si>
    <t>ООО "Энерготранс"</t>
  </si>
  <si>
    <t>5249107583</t>
  </si>
  <si>
    <t>город Кулебаки</t>
  </si>
  <si>
    <t>22727000</t>
  </si>
  <si>
    <t>26755928</t>
  </si>
  <si>
    <t>МБОУ Велетьминская ООШ</t>
  </si>
  <si>
    <t>5251005412</t>
  </si>
  <si>
    <t>525101001</t>
  </si>
  <si>
    <t>26755894</t>
  </si>
  <si>
    <t>МОУ Михайловская ООШ</t>
  </si>
  <si>
    <t>5251005420</t>
  </si>
  <si>
    <t>26755921</t>
  </si>
  <si>
    <t>МОУ Саваслейская СОШ</t>
  </si>
  <si>
    <t>5251005476</t>
  </si>
  <si>
    <t>26555847</t>
  </si>
  <si>
    <t>МУП "Теплоэнергосервис"</t>
  </si>
  <si>
    <t>5251008438</t>
  </si>
  <si>
    <t>26358417</t>
  </si>
  <si>
    <t>ООО "Альянс"</t>
  </si>
  <si>
    <t>5258065160</t>
  </si>
  <si>
    <t>28425169</t>
  </si>
  <si>
    <t>ООО "Веста"</t>
  </si>
  <si>
    <t>5251008188</t>
  </si>
  <si>
    <t>26556543</t>
  </si>
  <si>
    <t>ООО "ГремячевТепло"</t>
  </si>
  <si>
    <t>5260262455</t>
  </si>
  <si>
    <t>28455277</t>
  </si>
  <si>
    <t>ООО "Промтепло"</t>
  </si>
  <si>
    <t>5251009826</t>
  </si>
  <si>
    <t>26555812</t>
  </si>
  <si>
    <t>ООО "Теплояр"</t>
  </si>
  <si>
    <t>5251112608</t>
  </si>
  <si>
    <t>28875534</t>
  </si>
  <si>
    <t>ООО ПКФ "ТЕПЛО"</t>
  </si>
  <si>
    <t>5251009953</t>
  </si>
  <si>
    <t>26358358</t>
  </si>
  <si>
    <t>ПАО "РУСПОЛИМЕТ"</t>
  </si>
  <si>
    <t>5251008501</t>
  </si>
  <si>
    <t>город Нижний Новгород</t>
  </si>
  <si>
    <t>22701000</t>
  </si>
  <si>
    <t>26358403</t>
  </si>
  <si>
    <t>АО "78 ДОК Н.М."</t>
  </si>
  <si>
    <t>5257052472</t>
  </si>
  <si>
    <t>525701001</t>
  </si>
  <si>
    <t>26358424</t>
  </si>
  <si>
    <t>АО "Автоиспытания"</t>
  </si>
  <si>
    <t>5260000700</t>
  </si>
  <si>
    <t>26358390</t>
  </si>
  <si>
    <t>АО "ВОЛГАЭНЕРГОСБЫТ"</t>
  </si>
  <si>
    <t>5256062171</t>
  </si>
  <si>
    <t>26358397</t>
  </si>
  <si>
    <t>АО "ЗАВОД КРАСНЫЙ ЯКОРЬ"</t>
  </si>
  <si>
    <t>5257005049</t>
  </si>
  <si>
    <t>26358393</t>
  </si>
  <si>
    <t>АО "МЕЛЬИНВЕСТ"</t>
  </si>
  <si>
    <t>5257003490</t>
  </si>
  <si>
    <t>26555642</t>
  </si>
  <si>
    <t>АО "НАС"</t>
  </si>
  <si>
    <t>5257001277</t>
  </si>
  <si>
    <t>30844713</t>
  </si>
  <si>
    <t>АО "НЗ 70-ЛЕТИЯ ПОБЕДЫ"</t>
  </si>
  <si>
    <t>5259113339</t>
  </si>
  <si>
    <t>26358394</t>
  </si>
  <si>
    <t>АО "НМЖК"</t>
  </si>
  <si>
    <t>5257003806</t>
  </si>
  <si>
    <t>26555668</t>
  </si>
  <si>
    <t>АО "НМЗ № 1"</t>
  </si>
  <si>
    <t>5256011321</t>
  </si>
  <si>
    <t>525601001</t>
  </si>
  <si>
    <t>26358469</t>
  </si>
  <si>
    <t>АО "ННПО имени М.В. Фрунзе"</t>
  </si>
  <si>
    <t>5261077695</t>
  </si>
  <si>
    <t>526101001</t>
  </si>
  <si>
    <t>26555248</t>
  </si>
  <si>
    <t>АО "Нижегородский текстиль"</t>
  </si>
  <si>
    <t>5260000121</t>
  </si>
  <si>
    <t>26358419</t>
  </si>
  <si>
    <t>АО "ОКБМ Африкантов"</t>
  </si>
  <si>
    <t>5259077666</t>
  </si>
  <si>
    <t>26358454</t>
  </si>
  <si>
    <t>АО "ПЕРВАЯ ОБРАЗЦОВАЯ ТИПОГРАФИЯ" ФИЛИАЛ "НИЖПОЛИГРАФ"</t>
  </si>
  <si>
    <t>7705709543</t>
  </si>
  <si>
    <t>770501001</t>
  </si>
  <si>
    <t>26358489</t>
  </si>
  <si>
    <t>АО "ТРАНС-СИГНАЛ"</t>
  </si>
  <si>
    <t>5263024642</t>
  </si>
  <si>
    <t>27585148</t>
  </si>
  <si>
    <t>АО "ЭСК"</t>
  </si>
  <si>
    <t>5262054490</t>
  </si>
  <si>
    <t>26322043</t>
  </si>
  <si>
    <t>АО "Энергосервис"</t>
  </si>
  <si>
    <t>7709571825</t>
  </si>
  <si>
    <t>770301001</t>
  </si>
  <si>
    <t>26358413</t>
  </si>
  <si>
    <t>АО НПП "Полет"</t>
  </si>
  <si>
    <t>5258100129</t>
  </si>
  <si>
    <t>26358409</t>
  </si>
  <si>
    <t>АО ПКО "Теплообменник"</t>
  </si>
  <si>
    <t>5258000011</t>
  </si>
  <si>
    <t>31036531</t>
  </si>
  <si>
    <t>ГБУ "Автозаводский детский дом - интернат"</t>
  </si>
  <si>
    <t>5256026159</t>
  </si>
  <si>
    <t>Теплоноситель - Производство :: Передача</t>
  </si>
  <si>
    <t>26555525</t>
  </si>
  <si>
    <t>ГОУ СПО Нижегородский радиотехнический колледж</t>
  </si>
  <si>
    <t>5262034750</t>
  </si>
  <si>
    <t>28043739</t>
  </si>
  <si>
    <t>ГП НО НПЭК</t>
  </si>
  <si>
    <t>5261005524</t>
  </si>
  <si>
    <t>26358432</t>
  </si>
  <si>
    <t>ГУЗ НОКБ им. Н.А.Семашко</t>
  </si>
  <si>
    <t>5260048170</t>
  </si>
  <si>
    <t>26358418</t>
  </si>
  <si>
    <t>ЗАО "АвиаТехМас"</t>
  </si>
  <si>
    <t>5259007683</t>
  </si>
  <si>
    <t>772901001</t>
  </si>
  <si>
    <t>26555640</t>
  </si>
  <si>
    <t>ЗАО "Гражданстрой-НН"</t>
  </si>
  <si>
    <t>5260080208</t>
  </si>
  <si>
    <t>26358490</t>
  </si>
  <si>
    <t>ЗАО "ЗКПД 4 Инвест"</t>
  </si>
  <si>
    <t>5263034792</t>
  </si>
  <si>
    <t>26358415</t>
  </si>
  <si>
    <t>ЗАО "ЗСА"</t>
  </si>
  <si>
    <t>5258039509</t>
  </si>
  <si>
    <t>26555546</t>
  </si>
  <si>
    <t>ЗАО "Завод "Труд"</t>
  </si>
  <si>
    <t>5261005718</t>
  </si>
  <si>
    <t>26555654</t>
  </si>
  <si>
    <t>ЗАО "Капитал"</t>
  </si>
  <si>
    <t>5260056572</t>
  </si>
  <si>
    <t>26322355</t>
  </si>
  <si>
    <t>ЗАО "Концерн "Термаль"</t>
  </si>
  <si>
    <t>5261017382</t>
  </si>
  <si>
    <t>26358480</t>
  </si>
  <si>
    <t>ЗАО "Русский стандарт"</t>
  </si>
  <si>
    <t>5262055038</t>
  </si>
  <si>
    <t>26358416</t>
  </si>
  <si>
    <t>ЗАО "Энерго групп"</t>
  </si>
  <si>
    <t>5258050559</t>
  </si>
  <si>
    <t>26358476</t>
  </si>
  <si>
    <t>ЗАО МЗ "РИЛС"</t>
  </si>
  <si>
    <t>5262020719</t>
  </si>
  <si>
    <t>26358425</t>
  </si>
  <si>
    <t>НГТУ</t>
  </si>
  <si>
    <t>5260001439</t>
  </si>
  <si>
    <t>26358426</t>
  </si>
  <si>
    <t>ННГАСУ</t>
  </si>
  <si>
    <t>5260002707</t>
  </si>
  <si>
    <t>26555250</t>
  </si>
  <si>
    <t>НПАП № 1 - филиал МП "Нижегородпассажиравтотранс"</t>
  </si>
  <si>
    <t>5260000192</t>
  </si>
  <si>
    <t>525703001</t>
  </si>
  <si>
    <t>26555257</t>
  </si>
  <si>
    <t>НПАП № 2 - филиал МП "Нижегородпассажиравтотранс"</t>
  </si>
  <si>
    <t>525802001</t>
  </si>
  <si>
    <t>26358420</t>
  </si>
  <si>
    <t>Нижегородский авиастроительный завод "Сокол" - филиал АО "РСК "МиГ"</t>
  </si>
  <si>
    <t>7714733528</t>
  </si>
  <si>
    <t>26358477</t>
  </si>
  <si>
    <t>ОАО "170 РЗ СОП"</t>
  </si>
  <si>
    <t>5262240714</t>
  </si>
  <si>
    <t>26358414</t>
  </si>
  <si>
    <t>ОАО "АСПО-1"</t>
  </si>
  <si>
    <t>5258003439</t>
  </si>
  <si>
    <t>26358400</t>
  </si>
  <si>
    <t>ОАО "ВВПКП "Оборонпромкомплекс"</t>
  </si>
  <si>
    <t>5257007173</t>
  </si>
  <si>
    <t>26358483</t>
  </si>
  <si>
    <t>ОАО "Верхневолгоэлектромонтаж-НН"</t>
  </si>
  <si>
    <t>5262089823</t>
  </si>
  <si>
    <t>26555646</t>
  </si>
  <si>
    <t>ОАО "Волговятмашэлектроснабсбыт"</t>
  </si>
  <si>
    <t>5263005417</t>
  </si>
  <si>
    <t>26358401</t>
  </si>
  <si>
    <t>ОАО "Горьковский завод аппаратуры связи им. А.С.Попова"</t>
  </si>
  <si>
    <t>5257008145</t>
  </si>
  <si>
    <t>26358486</t>
  </si>
  <si>
    <t>ОАО "Железобетонстрой № 5"</t>
  </si>
  <si>
    <t>5263001405</t>
  </si>
  <si>
    <t>26358459</t>
  </si>
  <si>
    <t>ОАО "ЗИП"</t>
  </si>
  <si>
    <t>5260900066</t>
  </si>
  <si>
    <t>26358421</t>
  </si>
  <si>
    <t>ОАО "ЗТО "Камея"</t>
  </si>
  <si>
    <t>5259010887</t>
  </si>
  <si>
    <t>27635910</t>
  </si>
  <si>
    <t>ОАО "МК "Нижегородский"</t>
  </si>
  <si>
    <t>5261005806</t>
  </si>
  <si>
    <t>26358473</t>
  </si>
  <si>
    <t>ОАО "НИЖЕГОРОДСКАЯ ТРИКОТАЖНАЯ ФАБРИКА"</t>
  </si>
  <si>
    <t>5262001152</t>
  </si>
  <si>
    <t>26951227</t>
  </si>
  <si>
    <t>ОАО "НКХП-ДЕВЕЛОПМЕНТ"</t>
  </si>
  <si>
    <t>5260005345</t>
  </si>
  <si>
    <t>26555652</t>
  </si>
  <si>
    <t>ОАО "Оргсинтез"</t>
  </si>
  <si>
    <t>5259008239</t>
  </si>
  <si>
    <t>26648877</t>
  </si>
  <si>
    <t>ОАО "РЖД" (Дирекция по тепловодоснабжению)</t>
  </si>
  <si>
    <t>997650010</t>
  </si>
  <si>
    <t>26358411</t>
  </si>
  <si>
    <t>ОАО "РУМО"</t>
  </si>
  <si>
    <t>5258000068</t>
  </si>
  <si>
    <t>27566914</t>
  </si>
  <si>
    <t>ОАО "Силикатный завод №1"</t>
  </si>
  <si>
    <t>5263008721</t>
  </si>
  <si>
    <t>27054261</t>
  </si>
  <si>
    <t>ОАО "ТГК-6"</t>
  </si>
  <si>
    <t>5257072937</t>
  </si>
  <si>
    <t>26358408</t>
  </si>
  <si>
    <t>ОАО "Теплоэнерго"</t>
  </si>
  <si>
    <t>5257087027</t>
  </si>
  <si>
    <t>28148693</t>
  </si>
  <si>
    <t>ОАО хладокомбинат "Заречный"</t>
  </si>
  <si>
    <t>5258000780</t>
  </si>
  <si>
    <t>28046028</t>
  </si>
  <si>
    <t>ООО "Автобан"</t>
  </si>
  <si>
    <t>5262057290</t>
  </si>
  <si>
    <t>26358389</t>
  </si>
  <si>
    <t>ООО "Автозаводская ТЭЦ"</t>
  </si>
  <si>
    <t>5256049357</t>
  </si>
  <si>
    <t>26552237</t>
  </si>
  <si>
    <t>ООО "Агенство недвижимости "Виктория"</t>
  </si>
  <si>
    <t>5261026267</t>
  </si>
  <si>
    <t>26358387</t>
  </si>
  <si>
    <t>ООО "Агрокомплекс Доскино"</t>
  </si>
  <si>
    <t>5256048674</t>
  </si>
  <si>
    <t>28257101</t>
  </si>
  <si>
    <t>ООО "Актеон"</t>
  </si>
  <si>
    <t>5262114420</t>
  </si>
  <si>
    <t>28799523</t>
  </si>
  <si>
    <t>ООО "Арго-Энерго52"</t>
  </si>
  <si>
    <t>5260357354</t>
  </si>
  <si>
    <t>26358435</t>
  </si>
  <si>
    <t>ООО "Высоковский кирпичный завод+"</t>
  </si>
  <si>
    <t>5260108580</t>
  </si>
  <si>
    <t>27866190</t>
  </si>
  <si>
    <t>ООО "Генерация тепла"</t>
  </si>
  <si>
    <t>5258103070</t>
  </si>
  <si>
    <t>30390705</t>
  </si>
  <si>
    <t>ООО "ДеКом"</t>
  </si>
  <si>
    <t>5258106233</t>
  </si>
  <si>
    <t>28858492</t>
  </si>
  <si>
    <t>ООО "ЗЕНИТ ЭНЕРГО"</t>
  </si>
  <si>
    <t>5262305560</t>
  </si>
  <si>
    <t>26562570</t>
  </si>
  <si>
    <t>ООО "Заводские сети"</t>
  </si>
  <si>
    <t>5256049340</t>
  </si>
  <si>
    <t>26322342</t>
  </si>
  <si>
    <t>ООО "Зефс-энерго"</t>
  </si>
  <si>
    <t>5258049909</t>
  </si>
  <si>
    <t>31061810</t>
  </si>
  <si>
    <t>ООО "КАПИТАЛ-МЕНЕДЖМЕНТ"</t>
  </si>
  <si>
    <t>5258135717</t>
  </si>
  <si>
    <t>26358471</t>
  </si>
  <si>
    <t>ООО "КЛАСС ПЛЮС"</t>
  </si>
  <si>
    <t>5261106233</t>
  </si>
  <si>
    <t>30801688</t>
  </si>
  <si>
    <t>ООО "КМ ЭНЕРГО"</t>
  </si>
  <si>
    <t>5262299002</t>
  </si>
  <si>
    <t>28815743</t>
  </si>
  <si>
    <t>ООО "КСК"</t>
  </si>
  <si>
    <t>5256122751</t>
  </si>
  <si>
    <t>26358436</t>
  </si>
  <si>
    <t>ООО "Ковчег-НН"</t>
  </si>
  <si>
    <t>5260079227</t>
  </si>
  <si>
    <t>26358402</t>
  </si>
  <si>
    <t>ООО "МУРАВЬИНЫЕ ЦЕНЫ"</t>
  </si>
  <si>
    <t>5257041664</t>
  </si>
  <si>
    <t>26555644</t>
  </si>
  <si>
    <t>ООО "НЗ "СТАРТ"</t>
  </si>
  <si>
    <t>5262154550</t>
  </si>
  <si>
    <t>27567031</t>
  </si>
  <si>
    <t>ООО "НОРМА"</t>
  </si>
  <si>
    <t>5261015233</t>
  </si>
  <si>
    <t>26358430</t>
  </si>
  <si>
    <t>ООО "НПК "Скрудж"</t>
  </si>
  <si>
    <t>5260029385</t>
  </si>
  <si>
    <t>26551993</t>
  </si>
  <si>
    <t>ООО "Нижновтеплоэнерго"</t>
  </si>
  <si>
    <t>5257079570</t>
  </si>
  <si>
    <t>27909014</t>
  </si>
  <si>
    <t>ООО "Николь-Пак Империал"</t>
  </si>
  <si>
    <t>5258044065</t>
  </si>
  <si>
    <t>26358434</t>
  </si>
  <si>
    <t>ООО "Оздоровительный комплекс "Молодость"</t>
  </si>
  <si>
    <t>5260069067</t>
  </si>
  <si>
    <t>26358482</t>
  </si>
  <si>
    <t>ООО "ПКП "Энергетика"</t>
  </si>
  <si>
    <t>5262073742</t>
  </si>
  <si>
    <t>28459341</t>
  </si>
  <si>
    <t>ООО "Политек НН"</t>
  </si>
  <si>
    <t>5260319133</t>
  </si>
  <si>
    <t>26755303</t>
  </si>
  <si>
    <t>ООО "Приволжье Энергия"</t>
  </si>
  <si>
    <t>5260137655</t>
  </si>
  <si>
    <t>27719695</t>
  </si>
  <si>
    <t>ООО "ПримаЭнерго"</t>
  </si>
  <si>
    <t>5259069383</t>
  </si>
  <si>
    <t>28459321</t>
  </si>
  <si>
    <t>ООО "Промэнерго"</t>
  </si>
  <si>
    <t>5260327649</t>
  </si>
  <si>
    <t>26766778</t>
  </si>
  <si>
    <t>ООО "Профит Инвест"</t>
  </si>
  <si>
    <t>4101103970</t>
  </si>
  <si>
    <t>28425154</t>
  </si>
  <si>
    <t>ООО "Профит"</t>
  </si>
  <si>
    <t>5262287335</t>
  </si>
  <si>
    <t>26829810</t>
  </si>
  <si>
    <t>ООО "РАСКО-Энергосервис"</t>
  </si>
  <si>
    <t>5259033115</t>
  </si>
  <si>
    <t>30884490</t>
  </si>
  <si>
    <t>ООО "РУССКИЙ СТАНДАРТ"</t>
  </si>
  <si>
    <t>5260403297</t>
  </si>
  <si>
    <t>26358404</t>
  </si>
  <si>
    <t>ООО "СК-НН"</t>
  </si>
  <si>
    <t>5257057777</t>
  </si>
  <si>
    <t>26640583</t>
  </si>
  <si>
    <t>ООО "СТН-Энергосети"</t>
  </si>
  <si>
    <t>5260283448</t>
  </si>
  <si>
    <t>31023655</t>
  </si>
  <si>
    <t>ООО "СТРОИТЕЛЬНО - ЭКСПЛУАТАЦИОННОЕ УПРАВЛЕНИЕ "ФУНДАМЕНТСТРОЙ - 6"</t>
  </si>
  <si>
    <t>7712103714</t>
  </si>
  <si>
    <t>774301001</t>
  </si>
  <si>
    <t>26358443</t>
  </si>
  <si>
    <t>ООО "Санаторий "Зеленый город"</t>
  </si>
  <si>
    <t>5260082406</t>
  </si>
  <si>
    <t>26358429</t>
  </si>
  <si>
    <t>ООО "Санаторий им. ВЦСПС"</t>
  </si>
  <si>
    <t>5260082300</t>
  </si>
  <si>
    <t>28272676</t>
  </si>
  <si>
    <t>ООО "СнабСпецПром"</t>
  </si>
  <si>
    <t>5260208384</t>
  </si>
  <si>
    <t>26555552</t>
  </si>
  <si>
    <t>ООО "Старт-Строй"</t>
  </si>
  <si>
    <t>5262059353</t>
  </si>
  <si>
    <t>27582693</t>
  </si>
  <si>
    <t>ООО "ТД "Нижегородский"</t>
  </si>
  <si>
    <t>5256095441</t>
  </si>
  <si>
    <t>26358446</t>
  </si>
  <si>
    <t>5260113326</t>
  </si>
  <si>
    <t>27967327</t>
  </si>
  <si>
    <t>5256112714</t>
  </si>
  <si>
    <t>26951224</t>
  </si>
  <si>
    <t>ООО "Фармстандарт-Фитофарм-НН"</t>
  </si>
  <si>
    <t>5261035060</t>
  </si>
  <si>
    <t>26358445</t>
  </si>
  <si>
    <t>ООО "ЦТО "Меркурий"</t>
  </si>
  <si>
    <t>5260096462</t>
  </si>
  <si>
    <t>26358492</t>
  </si>
  <si>
    <t>ООО "Цитрон"</t>
  </si>
  <si>
    <t>5260055272</t>
  </si>
  <si>
    <t>30869191</t>
  </si>
  <si>
    <t>ООО "ЭЛЕКТРОМАШ-РЕСУРС"</t>
  </si>
  <si>
    <t>5263121710</t>
  </si>
  <si>
    <t>30830889</t>
  </si>
  <si>
    <t>ООО "ЭЛКОСТ"</t>
  </si>
  <si>
    <t>5257141193</t>
  </si>
  <si>
    <t>30871726</t>
  </si>
  <si>
    <t>ООО "ЭНЕРГИЯ"</t>
  </si>
  <si>
    <t>5259125630</t>
  </si>
  <si>
    <t>30957617</t>
  </si>
  <si>
    <t>ООО "ЭНЕРДЖИПРО-НН"</t>
  </si>
  <si>
    <t>5260439649</t>
  </si>
  <si>
    <t>30852549</t>
  </si>
  <si>
    <t>ООО "Электромаш-Энерго"</t>
  </si>
  <si>
    <t>5263121702</t>
  </si>
  <si>
    <t>28139704</t>
  </si>
  <si>
    <t>ООО "Энергетика"</t>
  </si>
  <si>
    <t>5260342407</t>
  </si>
  <si>
    <t>26358453</t>
  </si>
  <si>
    <t>ООО "Энергия"</t>
  </si>
  <si>
    <t>5260171247</t>
  </si>
  <si>
    <t>26358455</t>
  </si>
  <si>
    <t>ООО "Энергосервис"</t>
  </si>
  <si>
    <t>5260178764</t>
  </si>
  <si>
    <t>26358386</t>
  </si>
  <si>
    <t>ООО "Энергосети"</t>
  </si>
  <si>
    <t>5256070704</t>
  </si>
  <si>
    <t>26555548</t>
  </si>
  <si>
    <t>ООО "Энергоцентр"</t>
  </si>
  <si>
    <t>5260185289</t>
  </si>
  <si>
    <t>30839410</t>
  </si>
  <si>
    <t>ООО "ЭнерджиПром-НН"</t>
  </si>
  <si>
    <t>5260386563</t>
  </si>
  <si>
    <t>26358479</t>
  </si>
  <si>
    <t>ООО Торговое предприятие "Нижегородец"</t>
  </si>
  <si>
    <t>5254017367</t>
  </si>
  <si>
    <t>26358428</t>
  </si>
  <si>
    <t>ООО ФИРМА "НИЖЕГОРОДСТРОЙ"</t>
  </si>
  <si>
    <t>5260007487</t>
  </si>
  <si>
    <t>28871081</t>
  </si>
  <si>
    <t>ООО строительная компания БЗДСМ</t>
  </si>
  <si>
    <t>5245012531</t>
  </si>
  <si>
    <t>26555523</t>
  </si>
  <si>
    <t>ООО фирма "Вика"</t>
  </si>
  <si>
    <t>5256001059</t>
  </si>
  <si>
    <t>26322359</t>
  </si>
  <si>
    <t>ПАО "Завод "Красное Сормово"</t>
  </si>
  <si>
    <t>5263006629</t>
  </si>
  <si>
    <t>26358385</t>
  </si>
  <si>
    <t>ПАО "МАНН"</t>
  </si>
  <si>
    <t>5256045754</t>
  </si>
  <si>
    <t>26358466</t>
  </si>
  <si>
    <t>ПАО "НИТЕЛ"</t>
  </si>
  <si>
    <t>5261001745</t>
  </si>
  <si>
    <t>26322360</t>
  </si>
  <si>
    <t>ПАО "НМЗ"</t>
  </si>
  <si>
    <t>5259008768</t>
  </si>
  <si>
    <t>26358399</t>
  </si>
  <si>
    <t>ПАО "Нормаль"</t>
  </si>
  <si>
    <t>5257005345</t>
  </si>
  <si>
    <t>26449407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</si>
  <si>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</si>
  <si>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</si>
  <si>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</si>
  <si>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26358433</t>
  </si>
  <si>
    <t>ФГБОУ ДПОС "Нижегородский региональный институт управления и экономики агропромышленного комплекса"</t>
  </si>
  <si>
    <t>5260057343</t>
  </si>
  <si>
    <t>26358487</t>
  </si>
  <si>
    <t>ФГУП "Завод "Электромаш"</t>
  </si>
  <si>
    <t>5263002110</t>
  </si>
  <si>
    <t>26358465</t>
  </si>
  <si>
    <t>ФГУП "ФНПЦ НИИИС ИМ.Ю.Е.СЕДАКОВА"</t>
  </si>
  <si>
    <t>5261000011</t>
  </si>
  <si>
    <t>26485385</t>
  </si>
  <si>
    <t>Филиал "Самарский" ПАО "Т Плюс"</t>
  </si>
  <si>
    <t>631500000</t>
  </si>
  <si>
    <t>26358460</t>
  </si>
  <si>
    <t>Филиал ОАО "Верхневолжские магистральные нефтепроводы" - Горьковское районное нефтепроводное управление</t>
  </si>
  <si>
    <t>5260900725</t>
  </si>
  <si>
    <t>525002001</t>
  </si>
  <si>
    <t>26358441</t>
  </si>
  <si>
    <t>Филиал ООО "Газпром трансгаз Нижний Новгород" - "Инженерно-технический центр"</t>
  </si>
  <si>
    <t>526102005</t>
  </si>
  <si>
    <t>27819530</t>
  </si>
  <si>
    <t>Филиал ФГУП "НПО "Микроген" Минздравсоцразвития России в г. Нижний Новгород "Нижегородское предприятие по производству бактерийных препаратов "ИмБио"</t>
  </si>
  <si>
    <t>7722292838</t>
  </si>
  <si>
    <t>28053921</t>
  </si>
  <si>
    <t>филиал ОАО "Газпром трансгаз Нижний Новгород - Управление аварийно-восстановительных работ"</t>
  </si>
  <si>
    <t>526202002</t>
  </si>
  <si>
    <t>город Первомайск</t>
  </si>
  <si>
    <t>22734000</t>
  </si>
  <si>
    <t>26358184</t>
  </si>
  <si>
    <t>АО "Транспневматика"</t>
  </si>
  <si>
    <t>5224001190</t>
  </si>
  <si>
    <t>26373492</t>
  </si>
  <si>
    <t>МП "Радуга"</t>
  </si>
  <si>
    <t>5224003504</t>
  </si>
  <si>
    <t>522401001</t>
  </si>
  <si>
    <t>город Чкаловск</t>
  </si>
  <si>
    <t>22755000</t>
  </si>
  <si>
    <t>26358255</t>
  </si>
  <si>
    <t>КУЗНЕЦОВСКОЕ МУП ЖКХ</t>
  </si>
  <si>
    <t>5236002390</t>
  </si>
  <si>
    <t>523601001</t>
  </si>
  <si>
    <t>26358257</t>
  </si>
  <si>
    <t>МУЗ "Чкаловская ЦРБ"</t>
  </si>
  <si>
    <t>5236003450</t>
  </si>
  <si>
    <t>26555521</t>
  </si>
  <si>
    <t>5236007711</t>
  </si>
  <si>
    <t>26765266</t>
  </si>
  <si>
    <t>ООО "НоваТЭК-Чкаловск"</t>
  </si>
  <si>
    <t>5236008218</t>
  </si>
  <si>
    <t>26551997</t>
  </si>
  <si>
    <t>ООО "Политерм"</t>
  </si>
  <si>
    <t>5236006235</t>
  </si>
  <si>
    <t>28424890</t>
  </si>
  <si>
    <t>ООО "ТЭК"</t>
  </si>
  <si>
    <t>5262291250</t>
  </si>
  <si>
    <t>28045871</t>
  </si>
  <si>
    <t>ООО "Чкаловская теплоснабжающая компания"</t>
  </si>
  <si>
    <t>5263091617</t>
  </si>
  <si>
    <t>26820229</t>
  </si>
  <si>
    <t>ООО "ШВиК"</t>
  </si>
  <si>
    <t>5263080735</t>
  </si>
  <si>
    <t>26358256</t>
  </si>
  <si>
    <t>Пуреховское МУП ЖКХ</t>
  </si>
  <si>
    <t>5236002880</t>
  </si>
  <si>
    <t>город Шахунья</t>
  </si>
  <si>
    <t>22758000</t>
  </si>
  <si>
    <t>28543854</t>
  </si>
  <si>
    <t>АО "ВРК - 3" - Вагонное ремонтное депо Шахунья</t>
  </si>
  <si>
    <t>523945001</t>
  </si>
  <si>
    <t>26358272</t>
  </si>
  <si>
    <t>АО "ДРСП"</t>
  </si>
  <si>
    <t>5239006515</t>
  </si>
  <si>
    <t>523901001</t>
  </si>
  <si>
    <t>28007548</t>
  </si>
  <si>
    <t>АО "НОКК" (Шахунский филиал)</t>
  </si>
  <si>
    <t>523943001</t>
  </si>
  <si>
    <t>26358271</t>
  </si>
  <si>
    <t>ГОУ СПО "Шахунский агропромышленный техникум"</t>
  </si>
  <si>
    <t>5239002285</t>
  </si>
  <si>
    <t>28870867</t>
  </si>
  <si>
    <t>ИП Копытова Н.В.</t>
  </si>
  <si>
    <t>523903931595</t>
  </si>
  <si>
    <t>30906558</t>
  </si>
  <si>
    <t>ИП ТАРАКАНОВ Д.В.</t>
  </si>
  <si>
    <t>523901745025</t>
  </si>
  <si>
    <t>27636510</t>
  </si>
  <si>
    <t>МУП "Вахтантепловодоканал"</t>
  </si>
  <si>
    <t>5239008713</t>
  </si>
  <si>
    <t>28871157</t>
  </si>
  <si>
    <t>МУП "Водоканал"</t>
  </si>
  <si>
    <t>5239010720</t>
  </si>
  <si>
    <t>27773931</t>
  </si>
  <si>
    <t>МУП "Сява - Теплосервис"</t>
  </si>
  <si>
    <t>5239010374</t>
  </si>
  <si>
    <t>28053496</t>
  </si>
  <si>
    <t>МУП "СяваТепло"</t>
  </si>
  <si>
    <t>5239010688</t>
  </si>
  <si>
    <t>27636513</t>
  </si>
  <si>
    <t>МУП "Сявакоммунсервис"</t>
  </si>
  <si>
    <t>5239008061</t>
  </si>
  <si>
    <t>26373587</t>
  </si>
  <si>
    <t>МУП "Шахуньяводоканал"</t>
  </si>
  <si>
    <t>5239008791</t>
  </si>
  <si>
    <t>26358270</t>
  </si>
  <si>
    <t>ОАО "Молоко"</t>
  </si>
  <si>
    <t>5239001108</t>
  </si>
  <si>
    <t>28502351</t>
  </si>
  <si>
    <t>ООО "Гефест"</t>
  </si>
  <si>
    <t>5239010310</t>
  </si>
  <si>
    <t>27580815</t>
  </si>
  <si>
    <t>ООО "Сява ЖКУ"</t>
  </si>
  <si>
    <t>5239010053</t>
  </si>
  <si>
    <t>27784821</t>
  </si>
  <si>
    <t>5239010078</t>
  </si>
  <si>
    <t>26648937</t>
  </si>
  <si>
    <t>5239010021</t>
  </si>
  <si>
    <t>26555345</t>
  </si>
  <si>
    <t>ООО "Торговый Дом "Континент"</t>
  </si>
  <si>
    <t>5239008551</t>
  </si>
  <si>
    <t>28053587</t>
  </si>
  <si>
    <t>ООО "ЭкоТеплосервис-Шахунья"</t>
  </si>
  <si>
    <t>5239009837</t>
  </si>
  <si>
    <t>ID_TARIFF_NAME</t>
  </si>
  <si>
    <t>TARIFF_NAME</t>
  </si>
  <si>
    <t>VED_NAME</t>
  </si>
  <si>
    <t>Оказание услуг по передаче тепловой энергии, теплоносителя</t>
  </si>
  <si>
    <t>Реализация тепловой энергии (мощности), теплоносителя</t>
  </si>
  <si>
    <t>Оказание услуг по поддержанию резервной тепловой мощности</t>
  </si>
  <si>
    <t>01.01.2019</t>
  </si>
  <si>
    <t>31.12.2023</t>
  </si>
  <si>
    <t>27.04.2018</t>
  </si>
  <si>
    <t>248/к</t>
  </si>
  <si>
    <t>603123, г. Нижний Новгород, Южный бульвар, д. 9, помещение П2</t>
  </si>
  <si>
    <t>Пичугин Вадим Владимирович</t>
  </si>
  <si>
    <t>4.1</t>
  </si>
  <si>
    <t>5.1</t>
  </si>
  <si>
    <t>6.1</t>
  </si>
  <si>
    <t>Для потребителей на территории г. Нижнего Новгорода, в случае отсутствия дифференциации тарифов по схеме подключения к котельной по ул. Зайцева, д. 31В</t>
  </si>
  <si>
    <t>Котельная ООО "КСК" г.Нижний Новгород ул. Зайцева, д. 31В</t>
  </si>
  <si>
    <t>Информация о предложении об установлении тарифов на тепловую энергию (мощность):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</si>
  <si>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31.12.2019</t>
  </si>
  <si>
    <t>01.01.2020</t>
  </si>
  <si>
    <t>31.12.2020</t>
  </si>
  <si>
    <t>01.01.2021</t>
  </si>
  <si>
    <t>31.12.2021</t>
  </si>
  <si>
    <t>01.01.2022</t>
  </si>
  <si>
    <t>31.12.2022</t>
  </si>
  <si>
    <t>01.01.2023</t>
  </si>
  <si>
    <t>https://tariff.eias.ru/disclo/get_file?p_guid=6f2e6ce5-5a07-437e-992f-305ccaaee147</t>
  </si>
  <si>
    <t>01.01.2016</t>
  </si>
  <si>
    <t>31.12.2018</t>
  </si>
  <si>
    <t xml:space="preserve">Положение о закупках ООО "КСК". Протокол №2 от 21.04.2014 г. </t>
  </si>
  <si>
    <t>Положение о закупках ООО "КСК" размещено на сайте http://zakupki.gov.ru, а также на официальном сайте ООО "КСК" http://ksk-nnov.ru/ru/6/210/</t>
  </si>
  <si>
    <t>Сведения о планировании закупочных процедур и результатах их проведения размещены на сайте http://zakupki.gov.ru, а также на официальном сайте ООО "КСК" http://ksk-nnov.ru/ru/6/210/</t>
  </si>
  <si>
    <t>https://eias.fstrf.ru/disclo/get_file?p_guid=880d9c9d-751a-4759-af30-3590004f7271</t>
  </si>
  <si>
    <t>https://tariff.eias.ru/disclo/get_file?p_guid=edeed7e8-0c47-4e82-ab33-bfb366e065bc</t>
  </si>
  <si>
    <t>http://ksk-nnov.ru</t>
  </si>
  <si>
    <t>28.04.2018</t>
  </si>
  <si>
    <t>http://ksk-nnov.ru/ru/6/210/</t>
  </si>
  <si>
    <t>http://ksk-nnov.ru/ru/6/90/98/</t>
  </si>
  <si>
    <t>https://tariff.eias.ru/disclo/get_file?p_guid=2464a2ba-3189-4301-80ad-b986f5741777</t>
  </si>
  <si>
    <t>Инвест.программа на тех.присоединение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</si>
</sst>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&quot;$&quot;#,##0_);[Red]\(&quot;$&quot;#,##0\)"/>
    <numFmt numFmtId="185" formatCode="#,##0.000"/>
    <numFmt numFmtId="186" formatCode="_-* #,##0.00[$€-1]_-;\-* #,##0.00[$€-1]_-;_-* &quot;-&quot;??[$€-1]_-"/>
  </numFmts>
  <fonts count="92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b/>
      <sz val="9"/>
      <color indexed="11"/>
      <name val="Tahoma"/>
      <family val="2"/>
      <charset val="204"/>
    </font>
    <font>
      <sz val="11"/>
      <name val="Wingdings 2"/>
      <family val="1"/>
      <charset val="2"/>
    </font>
    <font>
      <sz val="12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1"/>
      <color indexed="11"/>
      <name val="Calibri"/>
      <family val="2"/>
      <charset val="204"/>
    </font>
    <font>
      <sz val="10"/>
      <color indexed="11"/>
      <name val="Arial"/>
      <family val="2"/>
      <charset val="204"/>
    </font>
    <font>
      <sz val="9"/>
      <color indexed="22"/>
      <name val="Tahoma"/>
      <family val="2"/>
      <charset val="204"/>
    </font>
    <font>
      <sz val="12"/>
      <color indexed="11"/>
      <name val="Times New Roman"/>
      <family val="1"/>
      <charset val="204"/>
    </font>
    <font>
      <b/>
      <sz val="12"/>
      <color indexed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11"/>
      <name val="Times New Roman"/>
      <family val="1"/>
      <charset val="204"/>
    </font>
    <font>
      <sz val="9"/>
      <color indexed="12"/>
      <name val="Times New Roman"/>
      <family val="1"/>
      <charset val="204"/>
    </font>
    <font>
      <b/>
      <sz val="9"/>
      <color indexed="11"/>
      <name val="Times New Roman"/>
      <family val="1"/>
      <charset val="204"/>
    </font>
    <font>
      <sz val="8"/>
      <color indexed="11"/>
      <name val="Tahoma"/>
      <family val="2"/>
      <charset val="204"/>
    </font>
    <font>
      <b/>
      <sz val="9"/>
      <name val="Times New Roman"/>
      <family val="1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9"/>
      <color rgb="FF333399"/>
      <name val="Tahoma"/>
      <family val="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sz val="1"/>
      <color theme="0" tint="-0.14999847407452621"/>
      <name val="Tahoma"/>
      <family val="2"/>
      <charset val="204"/>
    </font>
    <font>
      <sz val="1"/>
      <color theme="0"/>
      <name val="Times New Roman"/>
      <family val="1"/>
      <charset val="204"/>
    </font>
    <font>
      <sz val="10"/>
      <color rgb="FF000000"/>
      <name val="Tahoma"/>
      <family val="2"/>
      <charset val="204"/>
    </font>
    <font>
      <b/>
      <sz val="1"/>
      <color theme="0"/>
      <name val="Calibri"/>
      <family val="2"/>
      <charset val="204"/>
    </font>
    <font>
      <b/>
      <sz val="1"/>
      <color theme="0"/>
      <name val="Tahoma"/>
      <family val="2"/>
      <charset val="204"/>
    </font>
    <font>
      <sz val="10"/>
      <color rgb="FF22222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/>
      <right/>
      <top style="thin">
        <color indexed="22"/>
      </top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BDB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indexed="22"/>
      </right>
      <top/>
      <bottom/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indexed="22"/>
      </right>
      <top style="thin">
        <color indexed="22"/>
      </top>
      <bottom/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indexed="22"/>
      </left>
      <right style="thin">
        <color rgb="FFD3DBDB"/>
      </right>
      <top style="thin">
        <color indexed="22"/>
      </top>
      <bottom/>
      <diagonal/>
    </border>
    <border>
      <left style="thin">
        <color indexed="22"/>
      </left>
      <right style="thin">
        <color rgb="FFD3DBDB"/>
      </right>
      <top/>
      <bottom/>
      <diagonal/>
    </border>
    <border>
      <left style="thin">
        <color indexed="22"/>
      </left>
      <right style="thin">
        <color rgb="FFD3DBDB"/>
      </right>
      <top/>
      <bottom style="thin">
        <color indexed="22"/>
      </bottom>
      <diagonal/>
    </border>
    <border>
      <left style="thin">
        <color rgb="FFD3DBDB"/>
      </left>
      <right style="thin">
        <color rgb="FFD3DBDB"/>
      </right>
      <top/>
      <bottom/>
      <diagonal/>
    </border>
    <border>
      <left style="thin">
        <color rgb="FFD3D3D6"/>
      </left>
      <right/>
      <top style="thin">
        <color indexed="22"/>
      </top>
      <bottom style="thin">
        <color indexed="22"/>
      </bottom>
      <diagonal/>
    </border>
    <border>
      <left style="thin">
        <color rgb="FFD3D3D6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 style="thin">
        <color rgb="FFD3DBDB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rgb="FFD3DBDB"/>
      </top>
      <bottom/>
      <diagonal/>
    </border>
    <border>
      <left style="thin">
        <color rgb="FFD3DBDB"/>
      </left>
      <right/>
      <top/>
      <bottom style="thin">
        <color rgb="FFD3DBDB"/>
      </bottom>
      <diagonal/>
    </border>
    <border>
      <left/>
      <right style="thin">
        <color rgb="FFD3DBDB"/>
      </right>
      <top/>
      <bottom style="thin">
        <color indexed="22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1">
    <xf numFmtId="49" fontId="0" fillId="0" borderId="0" applyBorder="0">
      <alignment vertical="top"/>
    </xf>
    <xf numFmtId="0" fontId="2" fillId="0" borderId="0"/>
    <xf numFmtId="186" fontId="2" fillId="0" borderId="0"/>
    <xf numFmtId="0" fontId="42" fillId="0" borderId="0"/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82" fontId="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7" fillId="2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41" fillId="3" borderId="2" applyNumberFormat="0">
      <alignment horizontal="center" vertical="center"/>
    </xf>
    <xf numFmtId="0" fontId="12" fillId="4" borderId="1" applyNumberFormat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8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9" fontId="5" fillId="0" borderId="0" applyBorder="0">
      <alignment vertical="top"/>
    </xf>
    <xf numFmtId="0" fontId="21" fillId="0" borderId="0"/>
    <xf numFmtId="0" fontId="65" fillId="0" borderId="0"/>
    <xf numFmtId="0" fontId="1" fillId="0" borderId="0"/>
    <xf numFmtId="0" fontId="40" fillId="5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5" fillId="5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77" fillId="0" borderId="0" applyNumberFormat="0" applyFill="0" applyBorder="0" applyAlignment="0" applyProtection="0"/>
    <xf numFmtId="0" fontId="78" fillId="0" borderId="76" applyNumberFormat="0" applyFill="0" applyAlignment="0" applyProtection="0"/>
    <xf numFmtId="0" fontId="79" fillId="0" borderId="77" applyNumberFormat="0" applyFill="0" applyAlignment="0" applyProtection="0"/>
    <xf numFmtId="0" fontId="80" fillId="0" borderId="78" applyNumberFormat="0" applyFill="0" applyAlignment="0" applyProtection="0"/>
    <xf numFmtId="0" fontId="80" fillId="0" borderId="0" applyNumberFormat="0" applyFill="0" applyBorder="0" applyAlignment="0" applyProtection="0"/>
    <xf numFmtId="0" fontId="81" fillId="17" borderId="0" applyNumberFormat="0" applyBorder="0" applyAlignment="0" applyProtection="0"/>
    <xf numFmtId="0" fontId="82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79" applyNumberFormat="0" applyAlignment="0" applyProtection="0"/>
    <xf numFmtId="0" fontId="85" fillId="20" borderId="80" applyNumberFormat="0" applyAlignment="0" applyProtection="0"/>
    <xf numFmtId="0" fontId="86" fillId="0" borderId="81" applyNumberFormat="0" applyFill="0" applyAlignment="0" applyProtection="0"/>
    <xf numFmtId="0" fontId="87" fillId="21" borderId="82" applyNumberFormat="0" applyAlignment="0" applyProtection="0"/>
    <xf numFmtId="0" fontId="88" fillId="0" borderId="0" applyNumberFormat="0" applyFill="0" applyBorder="0" applyAlignment="0" applyProtection="0"/>
    <xf numFmtId="0" fontId="40" fillId="22" borderId="83" applyNumberFormat="0" applyFont="0" applyAlignment="0" applyProtection="0"/>
    <xf numFmtId="0" fontId="89" fillId="0" borderId="0" applyNumberFormat="0" applyFill="0" applyBorder="0" applyAlignment="0" applyProtection="0"/>
    <xf numFmtId="0" fontId="90" fillId="0" borderId="84" applyNumberFormat="0" applyFill="0" applyAlignment="0" applyProtection="0"/>
    <xf numFmtId="0" fontId="9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91" fillId="34" borderId="0" applyNumberFormat="0" applyBorder="0" applyAlignment="0" applyProtection="0"/>
    <xf numFmtId="0" fontId="91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91" fillId="38" borderId="0" applyNumberFormat="0" applyBorder="0" applyAlignment="0" applyProtection="0"/>
    <xf numFmtId="0" fontId="91" fillId="39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91" fillId="42" borderId="0" applyNumberFormat="0" applyBorder="0" applyAlignment="0" applyProtection="0"/>
    <xf numFmtId="0" fontId="91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91" fillId="46" borderId="0" applyNumberFormat="0" applyBorder="0" applyAlignment="0" applyProtection="0"/>
  </cellStyleXfs>
  <cellXfs count="1015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6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45" applyFont="1" applyAlignment="1" applyProtection="1">
      <alignment vertical="center" wrapText="1"/>
    </xf>
    <xf numFmtId="49" fontId="10" fillId="0" borderId="0" xfId="45" applyFont="1" applyAlignment="1" applyProtection="1">
      <alignment vertical="center"/>
    </xf>
    <xf numFmtId="0" fontId="10" fillId="0" borderId="0" xfId="44" applyFont="1" applyAlignment="1" applyProtection="1">
      <alignment horizontal="center" vertical="center" wrapText="1"/>
    </xf>
    <xf numFmtId="0" fontId="5" fillId="0" borderId="0" xfId="44" applyFont="1" applyAlignment="1" applyProtection="1">
      <alignment vertical="center" wrapText="1"/>
    </xf>
    <xf numFmtId="0" fontId="5" fillId="0" borderId="0" xfId="44" applyFont="1" applyAlignment="1" applyProtection="1">
      <alignment horizontal="left" vertical="center" wrapText="1"/>
    </xf>
    <xf numFmtId="0" fontId="5" fillId="0" borderId="0" xfId="44" applyFont="1" applyProtection="1"/>
    <xf numFmtId="0" fontId="5" fillId="7" borderId="0" xfId="44" applyFont="1" applyFill="1" applyBorder="1" applyProtection="1"/>
    <xf numFmtId="0" fontId="24" fillId="0" borderId="0" xfId="44" applyFont="1"/>
    <xf numFmtId="49" fontId="5" fillId="0" borderId="0" xfId="40" applyFont="1" applyProtection="1">
      <alignment vertical="top"/>
    </xf>
    <xf numFmtId="49" fontId="5" fillId="0" borderId="0" xfId="40" applyProtection="1">
      <alignment vertical="top"/>
    </xf>
    <xf numFmtId="0" fontId="10" fillId="0" borderId="0" xfId="47" applyFont="1" applyAlignment="1" applyProtection="1">
      <alignment vertical="center" wrapText="1"/>
    </xf>
    <xf numFmtId="0" fontId="10" fillId="0" borderId="0" xfId="47" applyFont="1" applyAlignment="1" applyProtection="1">
      <alignment horizontal="center" vertical="center" wrapText="1"/>
    </xf>
    <xf numFmtId="0" fontId="22" fillId="0" borderId="0" xfId="47" applyFont="1" applyAlignment="1" applyProtection="1">
      <alignment vertical="center" wrapText="1"/>
    </xf>
    <xf numFmtId="0" fontId="5" fillId="7" borderId="0" xfId="47" applyFont="1" applyFill="1" applyBorder="1" applyAlignment="1" applyProtection="1">
      <alignment vertical="center" wrapText="1"/>
    </xf>
    <xf numFmtId="0" fontId="5" fillId="0" borderId="0" xfId="47" applyFont="1" applyBorder="1" applyAlignment="1" applyProtection="1">
      <alignment vertical="center" wrapText="1"/>
    </xf>
    <xf numFmtId="0" fontId="5" fillId="0" borderId="0" xfId="47" applyFont="1" applyAlignment="1" applyProtection="1">
      <alignment horizontal="right" vertical="center"/>
    </xf>
    <xf numFmtId="0" fontId="5" fillId="0" borderId="0" xfId="47" applyFont="1" applyAlignment="1" applyProtection="1">
      <alignment horizontal="center" vertical="center" wrapText="1"/>
    </xf>
    <xf numFmtId="0" fontId="5" fillId="0" borderId="0" xfId="47" applyFont="1" applyAlignment="1" applyProtection="1">
      <alignment vertical="center" wrapText="1"/>
    </xf>
    <xf numFmtId="0" fontId="25" fillId="7" borderId="0" xfId="47" applyFont="1" applyFill="1" applyBorder="1" applyAlignment="1" applyProtection="1">
      <alignment vertical="center" wrapText="1"/>
    </xf>
    <xf numFmtId="0" fontId="7" fillId="7" borderId="0" xfId="47" applyFont="1" applyFill="1" applyBorder="1" applyAlignment="1" applyProtection="1">
      <alignment vertical="center" wrapText="1"/>
    </xf>
    <xf numFmtId="0" fontId="5" fillId="7" borderId="0" xfId="47" applyFont="1" applyFill="1" applyBorder="1" applyAlignment="1" applyProtection="1">
      <alignment horizontal="right" vertical="center" wrapText="1" indent="1"/>
    </xf>
    <xf numFmtId="0" fontId="26" fillId="7" borderId="0" xfId="47" applyFont="1" applyFill="1" applyBorder="1" applyAlignment="1" applyProtection="1">
      <alignment horizontal="center" vertical="center" wrapText="1"/>
    </xf>
    <xf numFmtId="0" fontId="10" fillId="7" borderId="0" xfId="47" applyNumberFormat="1" applyFont="1" applyFill="1" applyBorder="1" applyAlignment="1" applyProtection="1">
      <alignment horizontal="center" vertical="center" wrapText="1"/>
    </xf>
    <xf numFmtId="0" fontId="5" fillId="7" borderId="0" xfId="47" applyNumberFormat="1" applyFont="1" applyFill="1" applyBorder="1" applyAlignment="1" applyProtection="1">
      <alignment horizontal="center" vertical="center" wrapText="1"/>
    </xf>
    <xf numFmtId="0" fontId="5" fillId="7" borderId="0" xfId="47" applyFont="1" applyFill="1" applyBorder="1" applyAlignment="1" applyProtection="1">
      <alignment horizontal="center" vertical="center" wrapText="1"/>
    </xf>
    <xf numFmtId="14" fontId="5" fillId="7" borderId="0" xfId="47" applyNumberFormat="1" applyFont="1" applyFill="1" applyBorder="1" applyAlignment="1" applyProtection="1">
      <alignment horizontal="center" vertical="center" wrapText="1"/>
    </xf>
    <xf numFmtId="0" fontId="22" fillId="0" borderId="0" xfId="47" applyFont="1" applyAlignment="1" applyProtection="1">
      <alignment horizontal="center" vertical="center" wrapText="1"/>
    </xf>
    <xf numFmtId="0" fontId="27" fillId="7" borderId="0" xfId="47" applyNumberFormat="1" applyFont="1" applyFill="1" applyBorder="1" applyAlignment="1" applyProtection="1">
      <alignment horizontal="center" vertical="center" wrapText="1"/>
    </xf>
    <xf numFmtId="0" fontId="5" fillId="7" borderId="0" xfId="47" applyNumberFormat="1" applyFont="1" applyFill="1" applyBorder="1" applyAlignment="1" applyProtection="1">
      <alignment horizontal="right" vertical="center" wrapText="1" indent="1"/>
    </xf>
    <xf numFmtId="0" fontId="5" fillId="0" borderId="0" xfId="47" applyFont="1" applyFill="1" applyAlignment="1" applyProtection="1">
      <alignment vertical="center"/>
    </xf>
    <xf numFmtId="49" fontId="5" fillId="7" borderId="0" xfId="47" applyNumberFormat="1" applyFont="1" applyFill="1" applyBorder="1" applyAlignment="1" applyProtection="1">
      <alignment horizontal="right" vertical="center" wrapText="1" indent="1"/>
    </xf>
    <xf numFmtId="49" fontId="25" fillId="7" borderId="0" xfId="47" applyNumberFormat="1" applyFont="1" applyFill="1" applyBorder="1" applyAlignment="1" applyProtection="1">
      <alignment horizontal="center" vertical="center" wrapText="1"/>
    </xf>
    <xf numFmtId="0" fontId="5" fillId="7" borderId="5" xfId="47" applyFont="1" applyFill="1" applyBorder="1" applyAlignment="1" applyProtection="1">
      <alignment horizontal="right" vertical="center" wrapText="1" indent="1"/>
    </xf>
    <xf numFmtId="49" fontId="5" fillId="8" borderId="6" xfId="47" applyNumberFormat="1" applyFont="1" applyFill="1" applyBorder="1" applyAlignment="1" applyProtection="1">
      <alignment horizontal="center" vertical="center" wrapText="1"/>
      <protection locked="0"/>
    </xf>
    <xf numFmtId="49" fontId="5" fillId="6" borderId="6" xfId="47" applyNumberFormat="1" applyFont="1" applyFill="1" applyBorder="1" applyAlignment="1" applyProtection="1">
      <alignment horizontal="center" vertical="center" wrapText="1"/>
    </xf>
    <xf numFmtId="49" fontId="0" fillId="9" borderId="0" xfId="0" applyFill="1" applyProtection="1">
      <alignment vertical="top"/>
    </xf>
    <xf numFmtId="0" fontId="5" fillId="0" borderId="0" xfId="49" applyFont="1" applyFill="1" applyAlignment="1" applyProtection="1">
      <alignment vertical="center" wrapText="1"/>
    </xf>
    <xf numFmtId="0" fontId="5" fillId="7" borderId="0" xfId="49" applyFont="1" applyFill="1" applyBorder="1" applyAlignment="1" applyProtection="1">
      <alignment vertical="center" wrapText="1"/>
    </xf>
    <xf numFmtId="0" fontId="5" fillId="7" borderId="0" xfId="49" applyFont="1" applyFill="1" applyBorder="1" applyAlignment="1" applyProtection="1">
      <alignment horizontal="right" vertical="center" wrapText="1"/>
    </xf>
    <xf numFmtId="0" fontId="21" fillId="0" borderId="0" xfId="43" applyProtection="1"/>
    <xf numFmtId="0" fontId="22" fillId="0" borderId="0" xfId="47" applyNumberFormat="1" applyFont="1" applyFill="1" applyBorder="1" applyAlignment="1" applyProtection="1">
      <alignment horizontal="center" vertical="top" wrapText="1"/>
    </xf>
    <xf numFmtId="0" fontId="0" fillId="7" borderId="5" xfId="47" applyFont="1" applyFill="1" applyBorder="1" applyAlignment="1" applyProtection="1">
      <alignment horizontal="right" vertical="center" wrapText="1" indent="1"/>
    </xf>
    <xf numFmtId="0" fontId="0" fillId="7" borderId="0" xfId="47" applyFont="1" applyFill="1" applyBorder="1" applyAlignment="1" applyProtection="1">
      <alignment horizontal="center" vertical="center" wrapText="1"/>
    </xf>
    <xf numFmtId="49" fontId="0" fillId="7" borderId="0" xfId="47" applyNumberFormat="1" applyFont="1" applyFill="1" applyBorder="1" applyAlignment="1" applyProtection="1">
      <alignment horizontal="right" vertical="center" wrapText="1" indent="1"/>
    </xf>
    <xf numFmtId="49" fontId="30" fillId="7" borderId="0" xfId="31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6" xfId="46" applyFont="1" applyFill="1" applyBorder="1" applyAlignment="1" applyProtection="1">
      <alignment vertical="center" wrapText="1"/>
    </xf>
    <xf numFmtId="0" fontId="34" fillId="0" borderId="0" xfId="47" applyFont="1" applyAlignment="1" applyProtection="1">
      <alignment vertical="center" wrapText="1"/>
    </xf>
    <xf numFmtId="0" fontId="0" fillId="0" borderId="6" xfId="46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5" fillId="7" borderId="0" xfId="49" applyFont="1" applyFill="1" applyBorder="1" applyAlignment="1" applyProtection="1">
      <alignment horizontal="center" vertical="center" wrapText="1"/>
    </xf>
    <xf numFmtId="0" fontId="35" fillId="7" borderId="0" xfId="44" applyFont="1" applyFill="1" applyBorder="1" applyAlignment="1" applyProtection="1">
      <alignment horizontal="center"/>
    </xf>
    <xf numFmtId="0" fontId="35" fillId="0" borderId="0" xfId="44" applyFont="1" applyAlignment="1" applyProtection="1">
      <alignment horizontal="center" vertical="center"/>
    </xf>
    <xf numFmtId="0" fontId="35" fillId="7" borderId="0" xfId="44" applyFont="1" applyFill="1" applyBorder="1" applyAlignment="1" applyProtection="1">
      <alignment horizontal="center" vertical="center"/>
    </xf>
    <xf numFmtId="49" fontId="32" fillId="0" borderId="7" xfId="0" applyFont="1" applyBorder="1" applyAlignment="1">
      <alignment vertical="top" wrapText="1"/>
    </xf>
    <xf numFmtId="0" fontId="0" fillId="7" borderId="0" xfId="47" applyNumberFormat="1" applyFont="1" applyFill="1" applyBorder="1" applyAlignment="1" applyProtection="1">
      <alignment horizontal="right" vertical="center" wrapText="1" indent="1"/>
    </xf>
    <xf numFmtId="49" fontId="5" fillId="0" borderId="6" xfId="47" applyNumberFormat="1" applyFont="1" applyFill="1" applyBorder="1" applyAlignment="1" applyProtection="1">
      <alignment horizontal="center" vertical="center" wrapText="1"/>
    </xf>
    <xf numFmtId="0" fontId="0" fillId="0" borderId="7" xfId="33" applyFont="1" applyBorder="1" applyAlignment="1" applyProtection="1">
      <alignment horizontal="justify" vertical="top" wrapText="1"/>
    </xf>
    <xf numFmtId="0" fontId="1" fillId="0" borderId="0" xfId="35" applyProtection="1"/>
    <xf numFmtId="49" fontId="0" fillId="6" borderId="6" xfId="47" applyNumberFormat="1" applyFont="1" applyFill="1" applyBorder="1" applyAlignment="1" applyProtection="1">
      <alignment horizontal="center" vertical="center" wrapText="1"/>
    </xf>
    <xf numFmtId="0" fontId="50" fillId="0" borderId="0" xfId="47" applyFont="1" applyAlignment="1" applyProtection="1">
      <alignment horizontal="center" vertical="center" wrapText="1"/>
    </xf>
    <xf numFmtId="49" fontId="23" fillId="7" borderId="8" xfId="38" applyFont="1" applyFill="1" applyBorder="1" applyAlignment="1" applyProtection="1">
      <alignment vertical="center" wrapText="1"/>
    </xf>
    <xf numFmtId="49" fontId="19" fillId="7" borderId="9" xfId="38" applyFont="1" applyFill="1" applyBorder="1" applyAlignment="1">
      <alignment horizontal="left" vertical="center" wrapText="1"/>
    </xf>
    <xf numFmtId="49" fontId="19" fillId="7" borderId="10" xfId="38" applyFont="1" applyFill="1" applyBorder="1" applyAlignment="1">
      <alignment horizontal="left" vertical="center" wrapText="1"/>
    </xf>
    <xf numFmtId="49" fontId="23" fillId="7" borderId="11" xfId="38" applyFont="1" applyFill="1" applyBorder="1" applyAlignment="1" applyProtection="1">
      <alignment vertical="center" wrapText="1"/>
    </xf>
    <xf numFmtId="49" fontId="13" fillId="7" borderId="0" xfId="38" applyFont="1" applyFill="1" applyBorder="1" applyAlignment="1">
      <alignment wrapText="1"/>
    </xf>
    <xf numFmtId="49" fontId="13" fillId="7" borderId="12" xfId="38" applyFont="1" applyFill="1" applyBorder="1" applyAlignment="1">
      <alignment wrapText="1"/>
    </xf>
    <xf numFmtId="49" fontId="11" fillId="7" borderId="0" xfId="28" applyNumberFormat="1" applyFont="1" applyFill="1" applyBorder="1" applyAlignment="1" applyProtection="1">
      <alignment horizontal="left" wrapText="1"/>
    </xf>
    <xf numFmtId="49" fontId="11" fillId="7" borderId="0" xfId="28" applyNumberFormat="1" applyFont="1" applyFill="1" applyBorder="1" applyAlignment="1" applyProtection="1">
      <alignment wrapText="1"/>
    </xf>
    <xf numFmtId="49" fontId="13" fillId="7" borderId="0" xfId="38" applyFont="1" applyFill="1" applyBorder="1" applyAlignment="1">
      <alignment horizontal="right" wrapText="1"/>
    </xf>
    <xf numFmtId="49" fontId="19" fillId="7" borderId="0" xfId="38" applyFont="1" applyFill="1" applyBorder="1" applyAlignment="1">
      <alignment horizontal="left" vertical="center" wrapText="1"/>
    </xf>
    <xf numFmtId="49" fontId="19" fillId="7" borderId="12" xfId="38" applyFont="1" applyFill="1" applyBorder="1" applyAlignment="1">
      <alignment horizontal="left" vertical="center" wrapText="1"/>
    </xf>
    <xf numFmtId="49" fontId="13" fillId="0" borderId="0" xfId="38" applyFont="1" applyFill="1" applyBorder="1" applyAlignment="1" applyProtection="1">
      <alignment wrapText="1"/>
    </xf>
    <xf numFmtId="0" fontId="17" fillId="0" borderId="0" xfId="19" applyFont="1" applyFill="1" applyBorder="1" applyAlignment="1" applyProtection="1">
      <alignment horizontal="left" vertical="top" wrapText="1"/>
    </xf>
    <xf numFmtId="49" fontId="13" fillId="0" borderId="0" xfId="38" applyFont="1" applyFill="1" applyBorder="1" applyAlignment="1" applyProtection="1">
      <alignment vertical="top" wrapText="1"/>
    </xf>
    <xf numFmtId="0" fontId="17" fillId="0" borderId="0" xfId="19" applyFont="1" applyFill="1" applyBorder="1" applyAlignment="1" applyProtection="1">
      <alignment horizontal="right" vertical="top" wrapText="1"/>
    </xf>
    <xf numFmtId="49" fontId="36" fillId="6" borderId="7" xfId="36" applyNumberFormat="1" applyFont="1" applyFill="1" applyBorder="1" applyAlignment="1" applyProtection="1">
      <alignment horizontal="center" vertical="center" wrapText="1"/>
    </xf>
    <xf numFmtId="49" fontId="36" fillId="10" borderId="7" xfId="36" applyNumberFormat="1" applyFont="1" applyFill="1" applyBorder="1" applyAlignment="1" applyProtection="1">
      <alignment horizontal="center" vertical="center" wrapText="1"/>
    </xf>
    <xf numFmtId="49" fontId="23" fillId="7" borderId="11" xfId="38" applyFont="1" applyFill="1" applyBorder="1" applyAlignment="1" applyProtection="1">
      <alignment horizontal="center" vertical="center" wrapText="1"/>
    </xf>
    <xf numFmtId="49" fontId="36" fillId="11" borderId="7" xfId="36" applyNumberFormat="1" applyFont="1" applyFill="1" applyBorder="1" applyAlignment="1" applyProtection="1">
      <alignment horizontal="center" vertical="center" wrapText="1"/>
    </xf>
    <xf numFmtId="49" fontId="0" fillId="0" borderId="8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0" fillId="0" borderId="12" xfId="0" applyBorder="1">
      <alignment vertical="top"/>
    </xf>
    <xf numFmtId="49" fontId="50" fillId="0" borderId="0" xfId="0" applyFont="1">
      <alignment vertical="top"/>
    </xf>
    <xf numFmtId="0" fontId="36" fillId="7" borderId="0" xfId="38" applyNumberFormat="1" applyFont="1" applyFill="1" applyBorder="1" applyAlignment="1">
      <alignment horizontal="justify" vertical="center" wrapText="1"/>
    </xf>
    <xf numFmtId="49" fontId="0" fillId="11" borderId="6" xfId="48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49" applyFont="1" applyFill="1" applyAlignment="1" applyProtection="1">
      <alignment vertical="center" wrapText="1"/>
    </xf>
    <xf numFmtId="0" fontId="0" fillId="7" borderId="0" xfId="47" applyFont="1" applyFill="1" applyBorder="1" applyAlignment="1" applyProtection="1">
      <alignment horizontal="right" vertical="center" wrapText="1" indent="1"/>
    </xf>
    <xf numFmtId="0" fontId="5" fillId="8" borderId="6" xfId="47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Protection="1">
      <alignment vertical="top"/>
    </xf>
    <xf numFmtId="0" fontId="7" fillId="7" borderId="0" xfId="49" applyFont="1" applyFill="1" applyBorder="1" applyAlignment="1" applyProtection="1">
      <alignment horizontal="center" vertical="center" wrapText="1"/>
    </xf>
    <xf numFmtId="0" fontId="5" fillId="7" borderId="0" xfId="49" applyFont="1" applyFill="1" applyBorder="1" applyAlignment="1" applyProtection="1">
      <alignment horizontal="center" vertical="center" wrapText="1"/>
    </xf>
    <xf numFmtId="49" fontId="33" fillId="0" borderId="0" xfId="0" applyFont="1" applyBorder="1">
      <alignment vertical="top"/>
    </xf>
    <xf numFmtId="0" fontId="33" fillId="7" borderId="0" xfId="49" applyFont="1" applyFill="1" applyBorder="1" applyAlignment="1" applyProtection="1">
      <alignment vertical="center" wrapText="1"/>
    </xf>
    <xf numFmtId="0" fontId="33" fillId="0" borderId="0" xfId="49" applyFont="1" applyFill="1" applyAlignment="1" applyProtection="1">
      <alignment vertical="center" wrapText="1"/>
    </xf>
    <xf numFmtId="0" fontId="50" fillId="0" borderId="0" xfId="49" applyFont="1" applyFill="1" applyAlignment="1" applyProtection="1">
      <alignment vertical="center" wrapText="1"/>
    </xf>
    <xf numFmtId="0" fontId="0" fillId="0" borderId="0" xfId="49" applyFont="1" applyFill="1" applyAlignment="1" applyProtection="1">
      <alignment vertical="center" wrapText="1"/>
    </xf>
    <xf numFmtId="0" fontId="50" fillId="0" borderId="0" xfId="47" applyFont="1" applyFill="1" applyAlignment="1" applyProtection="1">
      <alignment horizontal="left" vertical="center" wrapText="1"/>
    </xf>
    <xf numFmtId="0" fontId="50" fillId="0" borderId="0" xfId="47" applyFont="1" applyFill="1" applyBorder="1" applyAlignment="1" applyProtection="1">
      <alignment horizontal="left" vertical="center" wrapText="1"/>
    </xf>
    <xf numFmtId="49" fontId="50" fillId="0" borderId="0" xfId="47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6" fillId="8" borderId="7" xfId="36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0" fontId="50" fillId="0" borderId="0" xfId="47" applyFont="1" applyAlignment="1" applyProtection="1">
      <alignment vertical="center" wrapText="1"/>
    </xf>
    <xf numFmtId="49" fontId="5" fillId="0" borderId="0" xfId="49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49" fontId="50" fillId="0" borderId="0" xfId="0" applyNumberFormat="1" applyFont="1" applyAlignment="1">
      <alignment vertical="center"/>
    </xf>
    <xf numFmtId="0" fontId="50" fillId="0" borderId="0" xfId="49" applyFont="1" applyFill="1" applyAlignment="1" applyProtection="1">
      <alignment horizontal="center" vertical="center" wrapText="1"/>
    </xf>
    <xf numFmtId="0" fontId="7" fillId="9" borderId="13" xfId="48" applyFont="1" applyFill="1" applyBorder="1" applyAlignment="1" applyProtection="1">
      <alignment horizontal="center" vertical="center" wrapText="1"/>
    </xf>
    <xf numFmtId="0" fontId="5" fillId="0" borderId="6" xfId="48" applyFont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vertical="center" wrapText="1"/>
    </xf>
    <xf numFmtId="0" fontId="5" fillId="6" borderId="6" xfId="47" applyNumberFormat="1" applyFont="1" applyFill="1" applyBorder="1" applyAlignment="1" applyProtection="1">
      <alignment horizontal="center" vertical="center" wrapText="1"/>
    </xf>
    <xf numFmtId="49" fontId="29" fillId="12" borderId="14" xfId="0" applyFont="1" applyFill="1" applyBorder="1" applyAlignment="1" applyProtection="1">
      <alignment horizontal="left" vertical="center"/>
    </xf>
    <xf numFmtId="49" fontId="29" fillId="12" borderId="15" xfId="0" applyFont="1" applyFill="1" applyBorder="1" applyAlignment="1" applyProtection="1">
      <alignment horizontal="left" vertical="center"/>
    </xf>
    <xf numFmtId="49" fontId="5" fillId="11" borderId="1" xfId="48" applyNumberFormat="1" applyFont="1" applyFill="1" applyBorder="1" applyAlignment="1" applyProtection="1">
      <alignment horizontal="center" vertical="center" wrapText="1"/>
      <protection locked="0"/>
    </xf>
    <xf numFmtId="4" fontId="5" fillId="7" borderId="1" xfId="27" applyNumberFormat="1" applyFont="1" applyFill="1" applyBorder="1" applyAlignment="1" applyProtection="1">
      <alignment horizontal="right" vertical="center" wrapText="1"/>
    </xf>
    <xf numFmtId="4" fontId="5" fillId="7" borderId="16" xfId="27" applyNumberFormat="1" applyFont="1" applyFill="1" applyBorder="1" applyAlignment="1" applyProtection="1">
      <alignment horizontal="right" vertical="center" wrapText="1"/>
    </xf>
    <xf numFmtId="49" fontId="5" fillId="7" borderId="1" xfId="49" applyNumberFormat="1" applyFont="1" applyFill="1" applyBorder="1" applyAlignment="1" applyProtection="1">
      <alignment horizontal="center" vertical="center" wrapText="1"/>
    </xf>
    <xf numFmtId="49" fontId="5" fillId="8" borderId="1" xfId="27" applyNumberFormat="1" applyFont="1" applyFill="1" applyBorder="1" applyAlignment="1" applyProtection="1">
      <alignment horizontal="left" vertical="center" wrapText="1"/>
      <protection locked="0"/>
    </xf>
    <xf numFmtId="49" fontId="5" fillId="10" borderId="1" xfId="49" applyNumberFormat="1" applyFont="1" applyFill="1" applyBorder="1" applyAlignment="1" applyProtection="1">
      <alignment horizontal="left" vertical="center" wrapText="1"/>
      <protection locked="0"/>
    </xf>
    <xf numFmtId="0" fontId="5" fillId="7" borderId="1" xfId="49" applyNumberFormat="1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vertical="center" wrapText="1"/>
    </xf>
    <xf numFmtId="49" fontId="29" fillId="12" borderId="16" xfId="0" applyFont="1" applyFill="1" applyBorder="1" applyAlignment="1" applyProtection="1">
      <alignment horizontal="left" vertical="center"/>
    </xf>
    <xf numFmtId="49" fontId="29" fillId="12" borderId="14" xfId="0" applyFont="1" applyFill="1" applyBorder="1" applyAlignment="1" applyProtection="1">
      <alignment vertical="center"/>
    </xf>
    <xf numFmtId="49" fontId="0" fillId="0" borderId="1" xfId="0" applyBorder="1" applyAlignment="1">
      <alignment horizontal="center" vertical="center"/>
    </xf>
    <xf numFmtId="49" fontId="5" fillId="8" borderId="1" xfId="49" applyNumberFormat="1" applyFont="1" applyFill="1" applyBorder="1" applyAlignment="1" applyProtection="1">
      <alignment horizontal="left" vertical="center" wrapText="1"/>
      <protection locked="0"/>
    </xf>
    <xf numFmtId="49" fontId="0" fillId="7" borderId="0" xfId="49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5" fillId="7" borderId="6" xfId="49" applyFont="1" applyFill="1" applyBorder="1" applyAlignment="1" applyProtection="1">
      <alignment horizontal="center" vertical="center" wrapText="1"/>
    </xf>
    <xf numFmtId="0" fontId="0" fillId="13" borderId="6" xfId="39" applyFont="1" applyFill="1" applyBorder="1" applyAlignment="1" applyProtection="1">
      <alignment horizontal="center" vertical="center" wrapText="1"/>
    </xf>
    <xf numFmtId="0" fontId="0" fillId="13" borderId="6" xfId="41" applyFont="1" applyFill="1" applyBorder="1" applyAlignment="1" applyProtection="1">
      <alignment horizontal="center" vertical="center" wrapText="1"/>
    </xf>
    <xf numFmtId="0" fontId="17" fillId="0" borderId="0" xfId="49" applyFont="1" applyFill="1" applyBorder="1" applyAlignment="1" applyProtection="1">
      <alignment vertical="center" wrapText="1"/>
    </xf>
    <xf numFmtId="0" fontId="5" fillId="7" borderId="6" xfId="49" applyNumberFormat="1" applyFont="1" applyFill="1" applyBorder="1" applyAlignment="1" applyProtection="1">
      <alignment horizontal="center" vertical="center" wrapText="1"/>
    </xf>
    <xf numFmtId="4" fontId="5" fillId="7" borderId="6" xfId="27" applyNumberFormat="1" applyFont="1" applyFill="1" applyBorder="1" applyAlignment="1" applyProtection="1">
      <alignment horizontal="right" vertical="center" wrapText="1"/>
    </xf>
    <xf numFmtId="49" fontId="5" fillId="11" borderId="6" xfId="48" applyNumberFormat="1" applyFont="1" applyFill="1" applyBorder="1" applyAlignment="1" applyProtection="1">
      <alignment horizontal="center" vertical="center" wrapText="1"/>
      <protection locked="0"/>
    </xf>
    <xf numFmtId="49" fontId="5" fillId="8" borderId="6" xfId="27" applyNumberFormat="1" applyFont="1" applyFill="1" applyBorder="1" applyAlignment="1" applyProtection="1">
      <alignment horizontal="left" vertical="center" wrapText="1"/>
      <protection locked="0"/>
    </xf>
    <xf numFmtId="49" fontId="5" fillId="10" borderId="6" xfId="49" applyNumberFormat="1" applyFont="1" applyFill="1" applyBorder="1" applyAlignment="1" applyProtection="1">
      <alignment horizontal="left" vertical="center" wrapText="1"/>
      <protection locked="0"/>
    </xf>
    <xf numFmtId="49" fontId="29" fillId="12" borderId="17" xfId="0" applyFont="1" applyFill="1" applyBorder="1" applyAlignment="1" applyProtection="1">
      <alignment horizontal="center" vertical="center"/>
    </xf>
    <xf numFmtId="49" fontId="5" fillId="7" borderId="6" xfId="49" applyNumberFormat="1" applyFont="1" applyFill="1" applyBorder="1" applyAlignment="1" applyProtection="1">
      <alignment horizontal="center" vertical="center" wrapText="1"/>
    </xf>
    <xf numFmtId="0" fontId="5" fillId="8" borderId="6" xfId="49" applyNumberFormat="1" applyFont="1" applyFill="1" applyBorder="1" applyAlignment="1" applyProtection="1">
      <alignment horizontal="center" vertical="center" wrapText="1"/>
      <protection locked="0"/>
    </xf>
    <xf numFmtId="49" fontId="43" fillId="12" borderId="18" xfId="0" applyFont="1" applyFill="1" applyBorder="1" applyAlignment="1" applyProtection="1">
      <alignment horizontal="left" vertical="center"/>
    </xf>
    <xf numFmtId="0" fontId="0" fillId="0" borderId="6" xfId="31" applyFont="1" applyFill="1" applyBorder="1" applyAlignment="1" applyProtection="1">
      <alignment horizontal="center" vertical="center" wrapText="1"/>
    </xf>
    <xf numFmtId="0" fontId="5" fillId="7" borderId="19" xfId="44" applyFont="1" applyFill="1" applyBorder="1" applyAlignment="1" applyProtection="1">
      <alignment horizontal="center" vertical="center"/>
    </xf>
    <xf numFmtId="49" fontId="5" fillId="0" borderId="19" xfId="44" applyNumberFormat="1" applyFont="1" applyFill="1" applyBorder="1" applyAlignment="1" applyProtection="1">
      <alignment horizontal="left" vertical="center" wrapText="1"/>
    </xf>
    <xf numFmtId="0" fontId="5" fillId="12" borderId="17" xfId="49" applyFont="1" applyFill="1" applyBorder="1" applyAlignment="1" applyProtection="1">
      <alignment vertical="center" wrapText="1"/>
    </xf>
    <xf numFmtId="0" fontId="5" fillId="0" borderId="6" xfId="41" applyFont="1" applyFill="1" applyBorder="1" applyAlignment="1" applyProtection="1">
      <alignment horizontal="center" vertical="center" wrapText="1"/>
    </xf>
    <xf numFmtId="0" fontId="5" fillId="0" borderId="6" xfId="44" applyFont="1" applyFill="1" applyBorder="1" applyAlignment="1" applyProtection="1">
      <alignment horizontal="center" vertical="center" wrapText="1"/>
    </xf>
    <xf numFmtId="0" fontId="5" fillId="0" borderId="0" xfId="41" applyFont="1" applyFill="1" applyBorder="1" applyAlignment="1" applyProtection="1">
      <alignment horizontal="left" vertical="center" wrapText="1"/>
    </xf>
    <xf numFmtId="0" fontId="43" fillId="12" borderId="17" xfId="0" applyNumberFormat="1" applyFont="1" applyFill="1" applyBorder="1" applyAlignment="1" applyProtection="1">
      <alignment horizontal="left" vertical="center"/>
    </xf>
    <xf numFmtId="0" fontId="43" fillId="12" borderId="20" xfId="0" applyNumberFormat="1" applyFont="1" applyFill="1" applyBorder="1" applyAlignment="1" applyProtection="1">
      <alignment horizontal="left" vertical="center"/>
    </xf>
    <xf numFmtId="0" fontId="43" fillId="12" borderId="18" xfId="0" applyNumberFormat="1" applyFont="1" applyFill="1" applyBorder="1" applyAlignment="1" applyProtection="1">
      <alignment horizontal="left" vertical="center"/>
    </xf>
    <xf numFmtId="0" fontId="51" fillId="0" borderId="0" xfId="0" applyNumberFormat="1" applyFont="1" applyAlignment="1">
      <alignment vertical="center"/>
    </xf>
    <xf numFmtId="49" fontId="5" fillId="11" borderId="21" xfId="48" applyNumberFormat="1" applyFont="1" applyFill="1" applyBorder="1" applyAlignment="1" applyProtection="1">
      <alignment horizontal="center" vertical="center" wrapText="1"/>
    </xf>
    <xf numFmtId="49" fontId="5" fillId="0" borderId="21" xfId="48" applyNumberFormat="1" applyFont="1" applyFill="1" applyBorder="1" applyAlignment="1" applyProtection="1">
      <alignment horizontal="center" vertical="center" wrapText="1"/>
    </xf>
    <xf numFmtId="49" fontId="5" fillId="0" borderId="6" xfId="48" applyNumberFormat="1" applyFont="1" applyFill="1" applyBorder="1" applyAlignment="1" applyProtection="1">
      <alignment horizontal="center" vertical="center" wrapText="1"/>
    </xf>
    <xf numFmtId="0" fontId="43" fillId="12" borderId="22" xfId="0" applyNumberFormat="1" applyFont="1" applyFill="1" applyBorder="1" applyAlignment="1" applyProtection="1">
      <alignment horizontal="left" vertical="center"/>
    </xf>
    <xf numFmtId="49" fontId="0" fillId="0" borderId="22" xfId="0" applyBorder="1">
      <alignment vertical="top"/>
    </xf>
    <xf numFmtId="0" fontId="5" fillId="7" borderId="6" xfId="44" applyFont="1" applyFill="1" applyBorder="1" applyAlignment="1" applyProtection="1">
      <alignment horizontal="center" vertical="center"/>
    </xf>
    <xf numFmtId="49" fontId="5" fillId="10" borderId="6" xfId="44" applyNumberFormat="1" applyFont="1" applyFill="1" applyBorder="1" applyAlignment="1" applyProtection="1">
      <alignment horizontal="left" vertical="center" wrapText="1"/>
      <protection locked="0"/>
    </xf>
    <xf numFmtId="0" fontId="43" fillId="0" borderId="23" xfId="0" applyNumberFormat="1" applyFont="1" applyFill="1" applyBorder="1" applyAlignment="1" applyProtection="1">
      <alignment horizontal="left" vertical="center"/>
    </xf>
    <xf numFmtId="0" fontId="52" fillId="0" borderId="6" xfId="41" applyFont="1" applyFill="1" applyBorder="1" applyAlignment="1" applyProtection="1">
      <alignment horizontal="center" vertical="center" wrapText="1"/>
    </xf>
    <xf numFmtId="0" fontId="17" fillId="0" borderId="0" xfId="49" applyFont="1" applyFill="1" applyAlignment="1" applyProtection="1">
      <alignment horizontal="right" vertical="top" wrapText="1"/>
    </xf>
    <xf numFmtId="0" fontId="10" fillId="0" borderId="0" xfId="49" applyFont="1" applyFill="1" applyAlignment="1" applyProtection="1">
      <alignment vertical="center" wrapText="1"/>
    </xf>
    <xf numFmtId="0" fontId="35" fillId="0" borderId="0" xfId="49" applyFont="1" applyFill="1" applyAlignment="1" applyProtection="1">
      <alignment horizontal="center" vertical="center" wrapText="1"/>
    </xf>
    <xf numFmtId="0" fontId="45" fillId="0" borderId="0" xfId="49" applyFont="1" applyFill="1" applyAlignment="1" applyProtection="1">
      <alignment vertical="center" wrapText="1"/>
    </xf>
    <xf numFmtId="0" fontId="46" fillId="0" borderId="0" xfId="49" applyFont="1" applyFill="1" applyAlignment="1" applyProtection="1">
      <alignment vertical="center" wrapText="1"/>
    </xf>
    <xf numFmtId="0" fontId="5" fillId="7" borderId="1" xfId="49" applyFont="1" applyFill="1" applyBorder="1" applyAlignment="1" applyProtection="1">
      <alignment horizontal="center" vertical="center" wrapText="1"/>
    </xf>
    <xf numFmtId="14" fontId="5" fillId="11" borderId="1" xfId="48" applyNumberFormat="1" applyFont="1" applyFill="1" applyBorder="1" applyAlignment="1" applyProtection="1">
      <alignment horizontal="left" vertical="center" wrapText="1"/>
    </xf>
    <xf numFmtId="49" fontId="5" fillId="6" borderId="1" xfId="49" applyNumberFormat="1" applyFont="1" applyFill="1" applyBorder="1" applyAlignment="1" applyProtection="1">
      <alignment horizontal="center" vertical="center" wrapText="1"/>
    </xf>
    <xf numFmtId="49" fontId="29" fillId="12" borderId="14" xfId="37" applyFont="1" applyFill="1" applyBorder="1" applyAlignment="1" applyProtection="1">
      <alignment horizontal="left" vertical="center"/>
    </xf>
    <xf numFmtId="49" fontId="29" fillId="12" borderId="15" xfId="37" applyFont="1" applyFill="1" applyBorder="1" applyAlignment="1" applyProtection="1">
      <alignment horizontal="left" vertical="center"/>
    </xf>
    <xf numFmtId="49" fontId="5" fillId="0" borderId="0" xfId="37">
      <alignment vertical="top"/>
    </xf>
    <xf numFmtId="49" fontId="10" fillId="0" borderId="0" xfId="37" applyFont="1" applyBorder="1" applyProtection="1">
      <alignment vertical="top"/>
    </xf>
    <xf numFmtId="49" fontId="5" fillId="0" borderId="0" xfId="37" applyFont="1" applyBorder="1" applyProtection="1">
      <alignment vertical="top"/>
    </xf>
    <xf numFmtId="49" fontId="35" fillId="0" borderId="0" xfId="37" applyFont="1" applyBorder="1" applyAlignment="1" applyProtection="1">
      <alignment horizontal="center" vertical="center"/>
    </xf>
    <xf numFmtId="49" fontId="5" fillId="0" borderId="0" xfId="37" applyBorder="1" applyProtection="1">
      <alignment vertical="top"/>
    </xf>
    <xf numFmtId="0" fontId="5" fillId="7" borderId="0" xfId="37" applyNumberFormat="1" applyFont="1" applyFill="1" applyBorder="1" applyAlignment="1" applyProtection="1"/>
    <xf numFmtId="0" fontId="47" fillId="7" borderId="0" xfId="37" applyNumberFormat="1" applyFont="1" applyFill="1" applyBorder="1" applyAlignment="1" applyProtection="1">
      <alignment horizontal="center" vertical="center" wrapText="1"/>
    </xf>
    <xf numFmtId="0" fontId="10" fillId="7" borderId="0" xfId="37" applyNumberFormat="1" applyFont="1" applyFill="1" applyBorder="1" applyAlignment="1" applyProtection="1"/>
    <xf numFmtId="49" fontId="5" fillId="0" borderId="0" xfId="37" applyFont="1">
      <alignment vertical="top"/>
    </xf>
    <xf numFmtId="49" fontId="35" fillId="0" borderId="0" xfId="37" applyFont="1" applyAlignment="1">
      <alignment horizontal="center" vertical="center"/>
    </xf>
    <xf numFmtId="49" fontId="5" fillId="0" borderId="0" xfId="37" applyBorder="1">
      <alignment vertical="top"/>
    </xf>
    <xf numFmtId="49" fontId="5" fillId="0" borderId="0" xfId="37" applyFill="1" applyBorder="1" applyProtection="1">
      <alignment vertical="top"/>
    </xf>
    <xf numFmtId="49" fontId="35" fillId="0" borderId="0" xfId="37" applyFont="1" applyAlignment="1">
      <alignment horizontal="center" vertical="center" wrapText="1"/>
    </xf>
    <xf numFmtId="0" fontId="5" fillId="7" borderId="6" xfId="42" applyNumberFormat="1" applyFont="1" applyFill="1" applyBorder="1" applyAlignment="1" applyProtection="1">
      <alignment horizontal="center" vertical="center" wrapText="1"/>
    </xf>
    <xf numFmtId="49" fontId="5" fillId="0" borderId="6" xfId="42" applyNumberFormat="1" applyFont="1" applyFill="1" applyBorder="1" applyAlignment="1" applyProtection="1">
      <alignment horizontal="center" vertical="center" wrapText="1"/>
    </xf>
    <xf numFmtId="16" fontId="5" fillId="0" borderId="6" xfId="42" applyNumberFormat="1" applyFont="1" applyFill="1" applyBorder="1" applyAlignment="1" applyProtection="1">
      <alignment horizontal="center" vertical="center" wrapText="1"/>
    </xf>
    <xf numFmtId="0" fontId="5" fillId="0" borderId="6" xfId="42" applyNumberFormat="1" applyFont="1" applyFill="1" applyBorder="1" applyAlignment="1" applyProtection="1">
      <alignment horizontal="left" vertical="center" wrapText="1" indent="1"/>
    </xf>
    <xf numFmtId="49" fontId="48" fillId="12" borderId="20" xfId="37" applyFont="1" applyFill="1" applyBorder="1" applyAlignment="1" applyProtection="1">
      <alignment horizontal="center" vertical="top"/>
    </xf>
    <xf numFmtId="49" fontId="48" fillId="12" borderId="18" xfId="37" applyFont="1" applyFill="1" applyBorder="1" applyAlignment="1" applyProtection="1">
      <alignment horizontal="center" vertical="top"/>
    </xf>
    <xf numFmtId="49" fontId="43" fillId="12" borderId="20" xfId="37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40" fillId="0" borderId="0" xfId="0" applyFont="1">
      <alignment vertical="top"/>
    </xf>
    <xf numFmtId="0" fontId="40" fillId="0" borderId="6" xfId="46" applyFont="1" applyFill="1" applyBorder="1" applyAlignment="1" applyProtection="1">
      <alignment vertical="center" wrapText="1"/>
    </xf>
    <xf numFmtId="0" fontId="40" fillId="0" borderId="17" xfId="46" applyFont="1" applyFill="1" applyBorder="1" applyAlignment="1" applyProtection="1">
      <alignment vertical="center" wrapText="1"/>
    </xf>
    <xf numFmtId="49" fontId="40" fillId="0" borderId="0" xfId="0" applyFont="1" applyAlignment="1">
      <alignment vertical="top" wrapText="1"/>
    </xf>
    <xf numFmtId="49" fontId="5" fillId="0" borderId="6" xfId="0" applyNumberFormat="1" applyFont="1" applyBorder="1" applyProtection="1">
      <alignment vertical="top"/>
    </xf>
    <xf numFmtId="0" fontId="40" fillId="0" borderId="0" xfId="46" applyFont="1" applyFill="1" applyBorder="1" applyAlignment="1" applyProtection="1">
      <alignment vertical="center" wrapText="1"/>
    </xf>
    <xf numFmtId="49" fontId="40" fillId="0" borderId="6" xfId="0" applyNumberFormat="1" applyFont="1" applyBorder="1" applyProtection="1">
      <alignment vertical="top"/>
    </xf>
    <xf numFmtId="0" fontId="40" fillId="0" borderId="6" xfId="48" applyFont="1" applyBorder="1" applyAlignment="1" applyProtection="1">
      <alignment horizontal="left" vertical="center"/>
    </xf>
    <xf numFmtId="0" fontId="7" fillId="9" borderId="0" xfId="49" applyFont="1" applyFill="1" applyAlignment="1" applyProtection="1">
      <alignment horizontal="center" vertical="center" wrapText="1"/>
    </xf>
    <xf numFmtId="49" fontId="29" fillId="12" borderId="20" xfId="0" applyFont="1" applyFill="1" applyBorder="1" applyAlignment="1" applyProtection="1">
      <alignment horizontal="left" vertical="center"/>
    </xf>
    <xf numFmtId="49" fontId="0" fillId="12" borderId="22" xfId="48" applyNumberFormat="1" applyFont="1" applyFill="1" applyBorder="1" applyAlignment="1" applyProtection="1">
      <alignment horizontal="center" vertical="center" wrapText="1"/>
    </xf>
    <xf numFmtId="49" fontId="5" fillId="12" borderId="22" xfId="48" applyNumberFormat="1" applyFont="1" applyFill="1" applyBorder="1" applyAlignment="1" applyProtection="1">
      <alignment horizontal="center" vertical="center" wrapText="1"/>
    </xf>
    <xf numFmtId="0" fontId="5" fillId="7" borderId="6" xfId="49" applyNumberFormat="1" applyFont="1" applyFill="1" applyBorder="1" applyAlignment="1" applyProtection="1">
      <alignment horizontal="left" vertical="center" wrapText="1" indent="1"/>
    </xf>
    <xf numFmtId="0" fontId="5" fillId="7" borderId="6" xfId="49" applyNumberFormat="1" applyFont="1" applyFill="1" applyBorder="1" applyAlignment="1" applyProtection="1">
      <alignment horizontal="left" vertical="center" wrapText="1" indent="2"/>
    </xf>
    <xf numFmtId="0" fontId="5" fillId="7" borderId="6" xfId="49" applyNumberFormat="1" applyFont="1" applyFill="1" applyBorder="1" applyAlignment="1" applyProtection="1">
      <alignment horizontal="left" vertical="center" wrapText="1" indent="3"/>
    </xf>
    <xf numFmtId="49" fontId="5" fillId="10" borderId="21" xfId="48" applyNumberFormat="1" applyFont="1" applyFill="1" applyBorder="1" applyAlignment="1" applyProtection="1">
      <alignment horizontal="center" vertical="center" wrapText="1"/>
      <protection locked="0"/>
    </xf>
    <xf numFmtId="49" fontId="43" fillId="12" borderId="20" xfId="0" applyFont="1" applyFill="1" applyBorder="1" applyAlignment="1" applyProtection="1">
      <alignment horizontal="left" vertical="center" indent="2"/>
    </xf>
    <xf numFmtId="49" fontId="43" fillId="12" borderId="20" xfId="0" applyFont="1" applyFill="1" applyBorder="1" applyAlignment="1" applyProtection="1">
      <alignment horizontal="left" vertical="center" indent="3"/>
    </xf>
    <xf numFmtId="49" fontId="43" fillId="12" borderId="20" xfId="0" applyFont="1" applyFill="1" applyBorder="1" applyAlignment="1" applyProtection="1">
      <alignment horizontal="left" vertical="center" indent="4"/>
    </xf>
    <xf numFmtId="0" fontId="52" fillId="0" borderId="5" xfId="41" applyFont="1" applyFill="1" applyBorder="1" applyAlignment="1" applyProtection="1">
      <alignment horizontal="center" vertical="center" wrapText="1"/>
    </xf>
    <xf numFmtId="0" fontId="52" fillId="0" borderId="0" xfId="41" applyFont="1" applyFill="1" applyBorder="1" applyAlignment="1" applyProtection="1">
      <alignment horizontal="center" vertical="center" wrapText="1"/>
    </xf>
    <xf numFmtId="0" fontId="30" fillId="7" borderId="0" xfId="31" applyNumberFormat="1" applyFont="1" applyFill="1" applyBorder="1" applyAlignment="1" applyProtection="1">
      <alignment horizontal="center" vertical="center" wrapText="1"/>
    </xf>
    <xf numFmtId="49" fontId="5" fillId="0" borderId="23" xfId="31" applyNumberFormat="1" applyFont="1" applyFill="1" applyBorder="1" applyAlignment="1" applyProtection="1">
      <alignment horizontal="center" vertical="center" wrapText="1"/>
    </xf>
    <xf numFmtId="0" fontId="5" fillId="0" borderId="0" xfId="41" applyFont="1" applyFill="1" applyBorder="1" applyAlignment="1" applyProtection="1">
      <alignment vertical="center" wrapText="1"/>
    </xf>
    <xf numFmtId="49" fontId="5" fillId="0" borderId="0" xfId="48" applyNumberFormat="1" applyFont="1" applyFill="1" applyBorder="1" applyAlignment="1" applyProtection="1">
      <alignment horizontal="center" vertical="center" wrapText="1"/>
    </xf>
    <xf numFmtId="0" fontId="51" fillId="0" borderId="0" xfId="0" applyNumberFormat="1" applyFont="1" applyBorder="1" applyAlignment="1">
      <alignment vertical="center"/>
    </xf>
    <xf numFmtId="0" fontId="5" fillId="7" borderId="17" xfId="49" applyNumberFormat="1" applyFont="1" applyFill="1" applyBorder="1" applyAlignment="1" applyProtection="1">
      <alignment horizontal="left" vertical="center" wrapText="1" indent="3"/>
    </xf>
    <xf numFmtId="0" fontId="5" fillId="7" borderId="6" xfId="49" applyNumberFormat="1" applyFont="1" applyFill="1" applyBorder="1" applyAlignment="1" applyProtection="1">
      <alignment horizontal="left" vertical="center" wrapText="1" indent="4"/>
    </xf>
    <xf numFmtId="0" fontId="5" fillId="7" borderId="6" xfId="49" applyNumberFormat="1" applyFont="1" applyFill="1" applyBorder="1" applyAlignment="1" applyProtection="1">
      <alignment horizontal="left" vertical="center" wrapText="1" indent="5"/>
    </xf>
    <xf numFmtId="0" fontId="5" fillId="8" borderId="6" xfId="49" applyNumberFormat="1" applyFont="1" applyFill="1" applyBorder="1" applyAlignment="1" applyProtection="1">
      <alignment horizontal="left" vertical="center" wrapText="1" indent="6"/>
      <protection locked="0"/>
    </xf>
    <xf numFmtId="49" fontId="43" fillId="12" borderId="20" xfId="0" applyFont="1" applyFill="1" applyBorder="1" applyAlignment="1" applyProtection="1">
      <alignment horizontal="left" vertical="center" indent="5"/>
    </xf>
    <xf numFmtId="49" fontId="43" fillId="12" borderId="20" xfId="0" applyFont="1" applyFill="1" applyBorder="1" applyAlignment="1" applyProtection="1">
      <alignment horizontal="left" vertical="center" indent="6"/>
    </xf>
    <xf numFmtId="49" fontId="43" fillId="12" borderId="20" xfId="0" applyFont="1" applyFill="1" applyBorder="1" applyAlignment="1" applyProtection="1">
      <alignment horizontal="left" vertical="center" inden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5" fillId="7" borderId="0" xfId="49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0" fontId="43" fillId="12" borderId="24" xfId="0" applyNumberFormat="1" applyFont="1" applyFill="1" applyBorder="1" applyAlignment="1" applyProtection="1">
      <alignment horizontal="left" vertical="center"/>
    </xf>
    <xf numFmtId="49" fontId="40" fillId="12" borderId="22" xfId="48" applyNumberFormat="1" applyFont="1" applyFill="1" applyBorder="1" applyAlignment="1" applyProtection="1">
      <alignment horizontal="center" vertical="center" wrapText="1"/>
    </xf>
    <xf numFmtId="49" fontId="0" fillId="9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6" xfId="49" applyFont="1" applyFill="1" applyBorder="1" applyAlignment="1" applyProtection="1">
      <alignment vertical="center" wrapText="1"/>
    </xf>
    <xf numFmtId="49" fontId="5" fillId="12" borderId="18" xfId="48" applyNumberFormat="1" applyFont="1" applyFill="1" applyBorder="1" applyAlignment="1" applyProtection="1">
      <alignment horizontal="center" vertical="center" wrapText="1"/>
    </xf>
    <xf numFmtId="49" fontId="5" fillId="12" borderId="25" xfId="48" applyNumberFormat="1" applyFont="1" applyFill="1" applyBorder="1" applyAlignment="1" applyProtection="1">
      <alignment horizontal="center" vertical="center" wrapText="1"/>
    </xf>
    <xf numFmtId="49" fontId="5" fillId="10" borderId="6" xfId="49" applyNumberFormat="1" applyFont="1" applyFill="1" applyBorder="1" applyAlignment="1" applyProtection="1">
      <alignment vertical="center" wrapText="1"/>
      <protection locked="0"/>
    </xf>
    <xf numFmtId="0" fontId="5" fillId="0" borderId="18" xfId="46" applyFont="1" applyFill="1" applyBorder="1" applyAlignment="1" applyProtection="1">
      <alignment vertical="center" wrapText="1"/>
    </xf>
    <xf numFmtId="49" fontId="5" fillId="0" borderId="6" xfId="49" applyNumberFormat="1" applyFont="1" applyFill="1" applyBorder="1" applyAlignment="1" applyProtection="1">
      <alignment vertical="center" wrapText="1"/>
    </xf>
    <xf numFmtId="49" fontId="5" fillId="0" borderId="6" xfId="49" applyNumberFormat="1" applyFont="1" applyFill="1" applyBorder="1" applyAlignment="1" applyProtection="1">
      <alignment horizontal="left" vertical="center" wrapText="1"/>
    </xf>
    <xf numFmtId="0" fontId="5" fillId="0" borderId="6" xfId="49" applyNumberFormat="1" applyFont="1" applyFill="1" applyBorder="1" applyAlignment="1" applyProtection="1">
      <alignment horizontal="left" vertical="center" wrapText="1" indent="4"/>
    </xf>
    <xf numFmtId="4" fontId="5" fillId="0" borderId="6" xfId="27" applyNumberFormat="1" applyFont="1" applyFill="1" applyBorder="1" applyAlignment="1" applyProtection="1">
      <alignment horizontal="right" vertical="center" wrapText="1"/>
    </xf>
    <xf numFmtId="0" fontId="18" fillId="9" borderId="0" xfId="49" applyFont="1" applyFill="1" applyAlignment="1" applyProtection="1">
      <alignment horizontal="center" vertical="center" wrapText="1"/>
    </xf>
    <xf numFmtId="49" fontId="5" fillId="8" borderId="6" xfId="49" applyNumberFormat="1" applyFont="1" applyFill="1" applyBorder="1" applyAlignment="1" applyProtection="1">
      <alignment horizontal="left" vertical="center" wrapText="1" indent="7"/>
      <protection locked="0"/>
    </xf>
    <xf numFmtId="49" fontId="40" fillId="12" borderId="20" xfId="48" applyNumberFormat="1" applyFont="1" applyFill="1" applyBorder="1" applyAlignment="1" applyProtection="1">
      <alignment horizontal="center" vertical="center" wrapText="1"/>
    </xf>
    <xf numFmtId="49" fontId="5" fillId="12" borderId="20" xfId="48" applyNumberFormat="1" applyFont="1" applyFill="1" applyBorder="1" applyAlignment="1" applyProtection="1">
      <alignment horizontal="center" vertical="center" wrapText="1"/>
    </xf>
    <xf numFmtId="49" fontId="29" fillId="12" borderId="26" xfId="0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5" fillId="0" borderId="0" xfId="0" applyFont="1" applyBorder="1" applyAlignment="1">
      <alignment vertical="top"/>
    </xf>
    <xf numFmtId="0" fontId="5" fillId="0" borderId="5" xfId="49" applyFont="1" applyFill="1" applyBorder="1" applyAlignment="1" applyProtection="1">
      <alignment vertical="center" wrapText="1"/>
    </xf>
    <xf numFmtId="0" fontId="49" fillId="0" borderId="22" xfId="0" applyNumberFormat="1" applyFont="1" applyBorder="1" applyAlignment="1">
      <alignment vertical="center"/>
    </xf>
    <xf numFmtId="0" fontId="5" fillId="0" borderId="50" xfId="41" applyFont="1" applyFill="1" applyBorder="1" applyAlignment="1" applyProtection="1">
      <alignment vertical="center" wrapText="1"/>
    </xf>
    <xf numFmtId="0" fontId="5" fillId="0" borderId="50" xfId="49" applyNumberFormat="1" applyFont="1" applyFill="1" applyBorder="1" applyAlignment="1" applyProtection="1">
      <alignment horizontal="left" vertical="center" wrapText="1" indent="6"/>
    </xf>
    <xf numFmtId="0" fontId="0" fillId="0" borderId="0" xfId="47" applyFont="1" applyFill="1" applyBorder="1" applyAlignment="1" applyProtection="1">
      <alignment horizontal="center" vertical="center" wrapText="1"/>
    </xf>
    <xf numFmtId="49" fontId="5" fillId="0" borderId="0" xfId="47" applyNumberFormat="1" applyFont="1" applyFill="1" applyBorder="1" applyAlignment="1" applyProtection="1">
      <alignment horizontal="center" vertical="center" wrapText="1"/>
    </xf>
    <xf numFmtId="49" fontId="5" fillId="10" borderId="27" xfId="49" applyNumberFormat="1" applyFont="1" applyFill="1" applyBorder="1" applyAlignment="1" applyProtection="1">
      <alignment vertical="center" wrapText="1"/>
      <protection locked="0"/>
    </xf>
    <xf numFmtId="0" fontId="5" fillId="7" borderId="27" xfId="49" applyNumberFormat="1" applyFont="1" applyFill="1" applyBorder="1" applyAlignment="1" applyProtection="1">
      <alignment horizontal="left" vertical="center" wrapText="1" indent="1"/>
    </xf>
    <xf numFmtId="0" fontId="30" fillId="7" borderId="51" xfId="31" applyNumberFormat="1" applyFont="1" applyFill="1" applyBorder="1" applyAlignment="1" applyProtection="1">
      <alignment horizontal="center" vertical="center" wrapText="1"/>
    </xf>
    <xf numFmtId="0" fontId="5" fillId="0" borderId="52" xfId="41" applyFont="1" applyFill="1" applyBorder="1" applyAlignment="1" applyProtection="1">
      <alignment vertical="center" wrapText="1"/>
    </xf>
    <xf numFmtId="49" fontId="5" fillId="10" borderId="52" xfId="49" applyNumberFormat="1" applyFont="1" applyFill="1" applyBorder="1" applyAlignment="1" applyProtection="1">
      <alignment vertical="center" wrapText="1"/>
      <protection locked="0"/>
    </xf>
    <xf numFmtId="49" fontId="43" fillId="12" borderId="20" xfId="0" applyFont="1" applyFill="1" applyBorder="1" applyAlignment="1" applyProtection="1">
      <alignment horizontal="left" vertical="center"/>
    </xf>
    <xf numFmtId="0" fontId="5" fillId="0" borderId="0" xfId="41" applyFont="1" applyFill="1" applyBorder="1" applyAlignment="1" applyProtection="1">
      <alignment horizontal="right" vertical="center" wrapText="1"/>
    </xf>
    <xf numFmtId="49" fontId="5" fillId="0" borderId="0" xfId="48" applyNumberFormat="1" applyFont="1" applyFill="1" applyBorder="1" applyAlignment="1" applyProtection="1">
      <alignment vertical="center" wrapText="1"/>
    </xf>
    <xf numFmtId="49" fontId="0" fillId="0" borderId="0" xfId="0" applyAlignment="1">
      <alignment horizontal="center" vertical="center"/>
    </xf>
    <xf numFmtId="49" fontId="5" fillId="8" borderId="6" xfId="49" applyNumberFormat="1" applyFont="1" applyFill="1" applyBorder="1" applyAlignment="1" applyProtection="1">
      <alignment horizontal="left" vertical="center" wrapText="1" indent="4"/>
      <protection locked="0"/>
    </xf>
    <xf numFmtId="49" fontId="29" fillId="12" borderId="22" xfId="0" applyFont="1" applyFill="1" applyBorder="1" applyAlignment="1" applyProtection="1">
      <alignment horizontal="left" vertical="center"/>
    </xf>
    <xf numFmtId="49" fontId="0" fillId="0" borderId="0" xfId="49" applyNumberFormat="1" applyFont="1" applyFill="1" applyAlignment="1" applyProtection="1">
      <alignment vertical="center" wrapText="1"/>
    </xf>
    <xf numFmtId="49" fontId="0" fillId="0" borderId="0" xfId="49" applyNumberFormat="1" applyFont="1" applyFill="1" applyAlignment="1" applyProtection="1">
      <alignment vertical="center"/>
    </xf>
    <xf numFmtId="0" fontId="5" fillId="0" borderId="0" xfId="49" applyFont="1" applyFill="1" applyAlignment="1" applyProtection="1">
      <alignment horizontal="right" vertical="top" wrapText="1"/>
    </xf>
    <xf numFmtId="49" fontId="0" fillId="0" borderId="0" xfId="49" applyNumberFormat="1" applyFont="1" applyFill="1" applyAlignment="1" applyProtection="1">
      <alignment horizontal="left" vertical="top"/>
    </xf>
    <xf numFmtId="0" fontId="5" fillId="7" borderId="17" xfId="49" applyNumberFormat="1" applyFont="1" applyFill="1" applyBorder="1" applyAlignment="1" applyProtection="1">
      <alignment horizontal="left" vertical="center" wrapText="1" indent="1"/>
    </xf>
    <xf numFmtId="0" fontId="5" fillId="7" borderId="17" xfId="49" applyNumberFormat="1" applyFont="1" applyFill="1" applyBorder="1" applyAlignment="1" applyProtection="1">
      <alignment horizontal="left" vertical="center" wrapText="1" indent="2"/>
    </xf>
    <xf numFmtId="49" fontId="10" fillId="0" borderId="0" xfId="0" applyFont="1">
      <alignment vertical="top"/>
    </xf>
    <xf numFmtId="0" fontId="5" fillId="7" borderId="53" xfId="49" applyFont="1" applyFill="1" applyBorder="1" applyAlignment="1" applyProtection="1">
      <alignment horizontal="center" vertical="center" wrapText="1"/>
    </xf>
    <xf numFmtId="0" fontId="5" fillId="0" borderId="53" xfId="31" applyFont="1" applyFill="1" applyBorder="1" applyAlignment="1" applyProtection="1">
      <alignment horizontal="center" vertical="center" wrapText="1"/>
    </xf>
    <xf numFmtId="0" fontId="35" fillId="7" borderId="0" xfId="44" applyFont="1" applyFill="1" applyBorder="1" applyAlignment="1" applyProtection="1">
      <alignment horizontal="center" vertical="center" wrapText="1"/>
    </xf>
    <xf numFmtId="49" fontId="5" fillId="8" borderId="6" xfId="44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37" applyFont="1" applyBorder="1" applyAlignment="1" applyProtection="1">
      <alignment horizontal="right" vertical="top"/>
    </xf>
    <xf numFmtId="49" fontId="8" fillId="0" borderId="0" xfId="37" applyFont="1" applyAlignment="1">
      <alignment vertical="top"/>
    </xf>
    <xf numFmtId="0" fontId="5" fillId="7" borderId="0" xfId="49" applyNumberFormat="1" applyFont="1" applyFill="1" applyBorder="1" applyAlignment="1" applyProtection="1">
      <alignment horizontal="center" vertical="center" wrapText="1"/>
    </xf>
    <xf numFmtId="4" fontId="5" fillId="0" borderId="0" xfId="27" applyNumberFormat="1" applyFont="1" applyFill="1" applyBorder="1" applyAlignment="1" applyProtection="1">
      <alignment horizontal="right" vertical="center" wrapText="1"/>
    </xf>
    <xf numFmtId="0" fontId="5" fillId="0" borderId="0" xfId="49" applyNumberFormat="1" applyFont="1" applyFill="1" applyBorder="1" applyAlignment="1" applyProtection="1">
      <alignment horizontal="center" vertical="center" wrapText="1"/>
    </xf>
    <xf numFmtId="49" fontId="5" fillId="0" borderId="0" xfId="27" applyNumberFormat="1" applyFont="1" applyFill="1" applyBorder="1" applyAlignment="1" applyProtection="1">
      <alignment horizontal="left" vertical="center" wrapText="1"/>
    </xf>
    <xf numFmtId="49" fontId="5" fillId="0" borderId="0" xfId="32">
      <alignment vertical="top"/>
    </xf>
    <xf numFmtId="49" fontId="43" fillId="12" borderId="54" xfId="0" applyFont="1" applyFill="1" applyBorder="1" applyAlignment="1" applyProtection="1">
      <alignment horizontal="left" vertical="center" indent="7"/>
    </xf>
    <xf numFmtId="0" fontId="0" fillId="0" borderId="21" xfId="0" applyNumberFormat="1" applyFill="1" applyBorder="1" applyAlignment="1" applyProtection="1">
      <alignment horizontal="center" vertical="center"/>
    </xf>
    <xf numFmtId="49" fontId="5" fillId="0" borderId="21" xfId="31" applyNumberFormat="1" applyFont="1" applyFill="1" applyBorder="1" applyAlignment="1" applyProtection="1">
      <alignment horizontal="center" vertical="center" wrapText="1"/>
    </xf>
    <xf numFmtId="0" fontId="35" fillId="0" borderId="5" xfId="0" applyNumberFormat="1" applyFont="1" applyBorder="1" applyAlignment="1">
      <alignment horizontal="center" vertical="center" wrapText="1"/>
    </xf>
    <xf numFmtId="49" fontId="0" fillId="0" borderId="21" xfId="0" applyNumberFormat="1" applyFill="1" applyBorder="1" applyAlignment="1" applyProtection="1">
      <alignment horizontal="center" vertical="center"/>
    </xf>
    <xf numFmtId="49" fontId="0" fillId="0" borderId="21" xfId="0" applyNumberFormat="1" applyFill="1" applyBorder="1" applyAlignment="1" applyProtection="1">
      <alignment horizontal="left" vertical="center"/>
    </xf>
    <xf numFmtId="0" fontId="5" fillId="0" borderId="21" xfId="31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vertical="center"/>
    </xf>
    <xf numFmtId="0" fontId="17" fillId="0" borderId="0" xfId="30" applyFont="1" applyFill="1" applyBorder="1" applyAlignment="1" applyProtection="1">
      <alignment vertical="center" wrapText="1"/>
    </xf>
    <xf numFmtId="49" fontId="54" fillId="0" borderId="52" xfId="0" applyFont="1" applyBorder="1" applyAlignment="1">
      <alignment horizontal="justify" vertical="top"/>
    </xf>
    <xf numFmtId="0" fontId="0" fillId="0" borderId="17" xfId="46" applyFont="1" applyFill="1" applyBorder="1" applyAlignment="1" applyProtection="1">
      <alignment vertical="center" wrapText="1"/>
    </xf>
    <xf numFmtId="49" fontId="5" fillId="0" borderId="55" xfId="0" applyNumberFormat="1" applyFont="1" applyBorder="1" applyAlignment="1" applyProtection="1">
      <alignment vertical="center" wrapText="1"/>
    </xf>
    <xf numFmtId="49" fontId="5" fillId="0" borderId="52" xfId="0" applyNumberFormat="1" applyFont="1" applyBorder="1" applyAlignment="1" applyProtection="1">
      <alignment vertical="top" wrapText="1"/>
    </xf>
    <xf numFmtId="49" fontId="5" fillId="0" borderId="55" xfId="0" applyNumberFormat="1" applyFont="1" applyBorder="1" applyAlignment="1" applyProtection="1">
      <alignment vertical="top" wrapText="1"/>
    </xf>
    <xf numFmtId="49" fontId="5" fillId="0" borderId="52" xfId="0" applyNumberFormat="1" applyFont="1" applyBorder="1" applyProtection="1">
      <alignment vertical="top"/>
    </xf>
    <xf numFmtId="0" fontId="0" fillId="0" borderId="18" xfId="46" applyFont="1" applyFill="1" applyBorder="1" applyAlignment="1" applyProtection="1">
      <alignment vertical="center" wrapText="1"/>
    </xf>
    <xf numFmtId="49" fontId="5" fillId="0" borderId="52" xfId="0" applyNumberFormat="1" applyFont="1" applyBorder="1" applyAlignment="1" applyProtection="1">
      <alignment vertical="top"/>
    </xf>
    <xf numFmtId="0" fontId="1" fillId="0" borderId="0" xfId="35"/>
    <xf numFmtId="49" fontId="0" fillId="0" borderId="0" xfId="47" applyNumberFormat="1" applyFont="1" applyFill="1" applyBorder="1" applyAlignment="1" applyProtection="1">
      <alignment horizontal="right" vertical="center" wrapText="1" indent="1"/>
    </xf>
    <xf numFmtId="49" fontId="5" fillId="0" borderId="24" xfId="47" applyNumberFormat="1" applyFont="1" applyFill="1" applyBorder="1" applyAlignment="1" applyProtection="1">
      <alignment horizontal="center" vertical="center" wrapText="1"/>
    </xf>
    <xf numFmtId="49" fontId="5" fillId="0" borderId="52" xfId="0" applyNumberFormat="1" applyFont="1" applyBorder="1" applyAlignment="1" applyProtection="1">
      <alignment horizontal="right" vertical="center"/>
    </xf>
    <xf numFmtId="49" fontId="5" fillId="8" borderId="6" xfId="48" applyNumberFormat="1" applyFont="1" applyFill="1" applyBorder="1" applyAlignment="1" applyProtection="1">
      <alignment horizontal="center" vertical="center" wrapText="1"/>
      <protection locked="0"/>
    </xf>
    <xf numFmtId="49" fontId="11" fillId="8" borderId="6" xfId="27" applyNumberFormat="1" applyFont="1" applyFill="1" applyBorder="1" applyAlignment="1" applyProtection="1">
      <alignment horizontal="center" vertical="center" wrapText="1"/>
      <protection locked="0"/>
    </xf>
    <xf numFmtId="49" fontId="0" fillId="11" borderId="21" xfId="48" applyNumberFormat="1" applyFont="1" applyFill="1" applyBorder="1" applyAlignment="1" applyProtection="1">
      <alignment horizontal="center" vertical="center" wrapText="1"/>
      <protection locked="0"/>
    </xf>
    <xf numFmtId="49" fontId="66" fillId="0" borderId="0" xfId="0" applyFont="1">
      <alignment vertical="top"/>
    </xf>
    <xf numFmtId="0" fontId="0" fillId="0" borderId="0" xfId="46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 applyProtection="1">
      <alignment horizontal="right" vertical="center"/>
    </xf>
    <xf numFmtId="49" fontId="5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67" fillId="7" borderId="0" xfId="49" applyFont="1" applyFill="1" applyBorder="1" applyAlignment="1" applyProtection="1">
      <alignment vertical="center" wrapText="1"/>
    </xf>
    <xf numFmtId="49" fontId="5" fillId="0" borderId="0" xfId="0" applyFont="1" applyAlignment="1">
      <alignment vertical="center"/>
    </xf>
    <xf numFmtId="49" fontId="5" fillId="0" borderId="0" xfId="0" applyFont="1" applyBorder="1" applyAlignment="1">
      <alignment vertical="center"/>
    </xf>
    <xf numFmtId="49" fontId="5" fillId="0" borderId="6" xfId="0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49" fontId="5" fillId="0" borderId="6" xfId="0" applyFont="1" applyFill="1" applyBorder="1" applyAlignment="1" applyProtection="1">
      <alignment horizontal="center" vertical="center"/>
    </xf>
    <xf numFmtId="49" fontId="5" fillId="0" borderId="17" xfId="0" applyFont="1" applyFill="1" applyBorder="1" applyAlignment="1" applyProtection="1">
      <alignment horizontal="center" vertical="center"/>
    </xf>
    <xf numFmtId="49" fontId="5" fillId="0" borderId="18" xfId="0" applyFont="1" applyFill="1" applyBorder="1" applyAlignment="1" applyProtection="1">
      <alignment horizontal="center" vertical="center"/>
    </xf>
    <xf numFmtId="49" fontId="5" fillId="10" borderId="6" xfId="0" applyNumberFormat="1" applyFont="1" applyFill="1" applyBorder="1" applyAlignment="1" applyProtection="1">
      <alignment horizontal="center" vertical="center"/>
      <protection locked="0"/>
    </xf>
    <xf numFmtId="0" fontId="5" fillId="12" borderId="20" xfId="41" applyFont="1" applyFill="1" applyBorder="1" applyAlignment="1" applyProtection="1">
      <alignment vertical="center" wrapText="1"/>
    </xf>
    <xf numFmtId="0" fontId="5" fillId="12" borderId="18" xfId="41" applyFont="1" applyFill="1" applyBorder="1" applyAlignment="1" applyProtection="1">
      <alignment vertical="center" wrapText="1"/>
    </xf>
    <xf numFmtId="49" fontId="5" fillId="0" borderId="26" xfId="0" applyFont="1" applyFill="1" applyBorder="1" applyAlignment="1" applyProtection="1">
      <alignment vertical="center"/>
    </xf>
    <xf numFmtId="49" fontId="5" fillId="0" borderId="28" xfId="0" applyFont="1" applyFill="1" applyBorder="1" applyAlignment="1" applyProtection="1">
      <alignment vertical="center"/>
    </xf>
    <xf numFmtId="0" fontId="5" fillId="0" borderId="21" xfId="41" applyNumberFormat="1" applyFont="1" applyFill="1" applyBorder="1" applyAlignment="1" applyProtection="1">
      <alignment vertical="center" wrapText="1"/>
    </xf>
    <xf numFmtId="49" fontId="5" fillId="0" borderId="29" xfId="0" applyFont="1" applyFill="1" applyBorder="1" applyAlignment="1" applyProtection="1">
      <alignment vertical="center"/>
    </xf>
    <xf numFmtId="49" fontId="5" fillId="0" borderId="25" xfId="0" applyFont="1" applyFill="1" applyBorder="1" applyAlignment="1" applyProtection="1">
      <alignment vertical="center"/>
    </xf>
    <xf numFmtId="0" fontId="5" fillId="0" borderId="27" xfId="41" applyNumberFormat="1" applyFont="1" applyFill="1" applyBorder="1" applyAlignment="1" applyProtection="1">
      <alignment vertical="center" wrapText="1"/>
    </xf>
    <xf numFmtId="49" fontId="68" fillId="12" borderId="17" xfId="0" applyFont="1" applyFill="1" applyBorder="1" applyAlignment="1" applyProtection="1">
      <alignment horizontal="left" vertical="center"/>
    </xf>
    <xf numFmtId="49" fontId="5" fillId="12" borderId="20" xfId="0" applyFont="1" applyFill="1" applyBorder="1" applyAlignment="1" applyProtection="1">
      <alignment horizontal="center" vertical="center"/>
    </xf>
    <xf numFmtId="49" fontId="5" fillId="12" borderId="18" xfId="0" applyFont="1" applyFill="1" applyBorder="1" applyAlignment="1" applyProtection="1">
      <alignment horizontal="center" vertical="center"/>
    </xf>
    <xf numFmtId="49" fontId="5" fillId="12" borderId="17" xfId="0" applyFont="1" applyFill="1" applyBorder="1" applyAlignment="1" applyProtection="1">
      <alignment vertical="center"/>
    </xf>
    <xf numFmtId="49" fontId="5" fillId="12" borderId="20" xfId="0" applyFont="1" applyFill="1" applyBorder="1" applyAlignment="1" applyProtection="1">
      <alignment vertical="center"/>
    </xf>
    <xf numFmtId="49" fontId="5" fillId="12" borderId="18" xfId="0" applyFont="1" applyFill="1" applyBorder="1" applyAlignment="1" applyProtection="1">
      <alignment vertical="center"/>
    </xf>
    <xf numFmtId="49" fontId="66" fillId="0" borderId="0" xfId="49" applyNumberFormat="1" applyFont="1" applyFill="1" applyAlignment="1" applyProtection="1">
      <alignment vertical="center" wrapText="1"/>
    </xf>
    <xf numFmtId="0" fontId="66" fillId="0" borderId="0" xfId="49" applyFont="1" applyFill="1" applyAlignment="1" applyProtection="1">
      <alignment vertical="center" wrapText="1"/>
    </xf>
    <xf numFmtId="49" fontId="66" fillId="0" borderId="0" xfId="37" applyNumberFormat="1" applyFont="1">
      <alignment vertical="top"/>
    </xf>
    <xf numFmtId="49" fontId="0" fillId="7" borderId="6" xfId="49" applyNumberFormat="1" applyFont="1" applyFill="1" applyBorder="1" applyAlignment="1" applyProtection="1">
      <alignment horizontal="center" vertical="center" wrapText="1"/>
    </xf>
    <xf numFmtId="0" fontId="66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 wrapText="1"/>
    </xf>
    <xf numFmtId="0" fontId="66" fillId="16" borderId="6" xfId="49" applyFont="1" applyFill="1" applyBorder="1" applyAlignment="1" applyProtection="1">
      <alignment horizontal="center" vertical="center" wrapText="1"/>
    </xf>
    <xf numFmtId="49" fontId="5" fillId="10" borderId="6" xfId="49" applyNumberFormat="1" applyFont="1" applyFill="1" applyBorder="1" applyAlignment="1" applyProtection="1">
      <alignment horizontal="center" vertical="center" wrapText="1"/>
      <protection locked="0"/>
    </xf>
    <xf numFmtId="49" fontId="0" fillId="10" borderId="6" xfId="49" applyNumberFormat="1" applyFont="1" applyFill="1" applyBorder="1" applyAlignment="1" applyProtection="1">
      <alignment horizontal="center" vertical="center" wrapText="1"/>
      <protection locked="0"/>
    </xf>
    <xf numFmtId="49" fontId="66" fillId="0" borderId="0" xfId="37" applyFont="1">
      <alignment vertical="top"/>
    </xf>
    <xf numFmtId="49" fontId="33" fillId="0" borderId="0" xfId="37" applyFont="1" applyBorder="1">
      <alignment vertical="top"/>
    </xf>
    <xf numFmtId="49" fontId="29" fillId="12" borderId="17" xfId="37" applyFont="1" applyFill="1" applyBorder="1" applyAlignment="1" applyProtection="1">
      <alignment horizontal="center" vertical="center"/>
    </xf>
    <xf numFmtId="49" fontId="29" fillId="12" borderId="20" xfId="37" applyFont="1" applyFill="1" applyBorder="1" applyAlignment="1" applyProtection="1">
      <alignment horizontal="left" vertical="center"/>
    </xf>
    <xf numFmtId="49" fontId="29" fillId="12" borderId="18" xfId="37" applyFont="1" applyFill="1" applyBorder="1" applyAlignment="1" applyProtection="1">
      <alignment horizontal="left" vertical="center"/>
    </xf>
    <xf numFmtId="49" fontId="56" fillId="0" borderId="0" xfId="0" applyFont="1" applyAlignment="1">
      <alignment horizontal="right" vertical="center"/>
    </xf>
    <xf numFmtId="49" fontId="56" fillId="0" borderId="0" xfId="0" applyFont="1" applyAlignment="1">
      <alignment horizontal="right" vertical="top"/>
    </xf>
    <xf numFmtId="49" fontId="0" fillId="0" borderId="0" xfId="0" applyAlignment="1">
      <alignment vertical="top" wrapText="1"/>
    </xf>
    <xf numFmtId="4" fontId="5" fillId="8" borderId="6" xfId="41" applyNumberFormat="1" applyFont="1" applyFill="1" applyBorder="1" applyAlignment="1" applyProtection="1">
      <alignment horizontal="center" vertical="center" wrapText="1"/>
      <protection locked="0"/>
    </xf>
    <xf numFmtId="49" fontId="5" fillId="1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6" xfId="4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1" applyNumberFormat="1" applyFont="1" applyFill="1" applyBorder="1" applyAlignment="1" applyProtection="1">
      <alignment vertical="center" wrapText="1"/>
    </xf>
    <xf numFmtId="49" fontId="0" fillId="8" borderId="6" xfId="49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0" xfId="47" applyFont="1" applyFill="1" applyAlignment="1" applyProtection="1">
      <alignment horizontal="left"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37" applyProtection="1">
      <alignment vertical="top"/>
    </xf>
    <xf numFmtId="49" fontId="5" fillId="0" borderId="0" xfId="32" applyProtection="1">
      <alignment vertical="top"/>
    </xf>
    <xf numFmtId="0" fontId="0" fillId="0" borderId="21" xfId="0" applyNumberFormat="1" applyBorder="1" applyAlignment="1">
      <alignment horizontal="center" vertical="center"/>
    </xf>
    <xf numFmtId="49" fontId="68" fillId="12" borderId="20" xfId="0" applyFont="1" applyFill="1" applyBorder="1" applyAlignment="1" applyProtection="1">
      <alignment horizontal="left" vertical="center"/>
    </xf>
    <xf numFmtId="49" fontId="7" fillId="0" borderId="6" xfId="0" applyFont="1" applyFill="1" applyBorder="1" applyAlignment="1">
      <alignment horizontal="center" vertical="center"/>
    </xf>
    <xf numFmtId="49" fontId="7" fillId="0" borderId="17" xfId="0" applyFont="1" applyFill="1" applyBorder="1" applyAlignment="1">
      <alignment vertical="center"/>
    </xf>
    <xf numFmtId="49" fontId="7" fillId="0" borderId="20" xfId="0" applyFont="1" applyFill="1" applyBorder="1" applyAlignment="1">
      <alignment vertical="center"/>
    </xf>
    <xf numFmtId="49" fontId="7" fillId="0" borderId="18" xfId="0" applyFont="1" applyFill="1" applyBorder="1" applyAlignment="1">
      <alignment vertical="center"/>
    </xf>
    <xf numFmtId="49" fontId="7" fillId="0" borderId="0" xfId="0" applyFont="1" applyAlignment="1">
      <alignment vertical="center"/>
    </xf>
    <xf numFmtId="0" fontId="7" fillId="0" borderId="17" xfId="41" applyFont="1" applyFill="1" applyBorder="1" applyAlignment="1" applyProtection="1">
      <alignment vertical="center" wrapText="1"/>
    </xf>
    <xf numFmtId="0" fontId="7" fillId="0" borderId="20" xfId="41" applyFont="1" applyFill="1" applyBorder="1" applyAlignment="1" applyProtection="1">
      <alignment vertical="center" wrapText="1"/>
    </xf>
    <xf numFmtId="0" fontId="7" fillId="0" borderId="18" xfId="41" applyFont="1" applyFill="1" applyBorder="1" applyAlignment="1" applyProtection="1">
      <alignment vertical="center" wrapText="1"/>
    </xf>
    <xf numFmtId="49" fontId="7" fillId="0" borderId="20" xfId="0" applyFont="1" applyFill="1" applyBorder="1" applyAlignment="1">
      <alignment vertical="center" wrapText="1"/>
    </xf>
    <xf numFmtId="49" fontId="7" fillId="0" borderId="18" xfId="0" applyFont="1" applyFill="1" applyBorder="1" applyAlignment="1">
      <alignment vertical="center" wrapText="1"/>
    </xf>
    <xf numFmtId="49" fontId="40" fillId="7" borderId="6" xfId="49" applyNumberFormat="1" applyFont="1" applyFill="1" applyBorder="1" applyAlignment="1" applyProtection="1">
      <alignment horizontal="center" vertical="center" wrapText="1"/>
    </xf>
    <xf numFmtId="0" fontId="40" fillId="0" borderId="6" xfId="49" applyFont="1" applyFill="1" applyBorder="1" applyAlignment="1" applyProtection="1">
      <alignment horizontal="left" vertical="center" wrapText="1"/>
    </xf>
    <xf numFmtId="0" fontId="40" fillId="0" borderId="6" xfId="49" applyFont="1" applyFill="1" applyBorder="1" applyAlignment="1" applyProtection="1">
      <alignment horizontal="left" vertical="center" wrapText="1" indent="1"/>
    </xf>
    <xf numFmtId="49" fontId="38" fillId="8" borderId="6" xfId="27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49" applyFont="1" applyFill="1" applyAlignment="1" applyProtection="1">
      <alignment vertical="center" wrapText="1"/>
    </xf>
    <xf numFmtId="49" fontId="0" fillId="0" borderId="6" xfId="48" applyNumberFormat="1" applyFont="1" applyFill="1" applyBorder="1" applyAlignment="1" applyProtection="1">
      <alignment horizontal="center" vertical="center" wrapText="1"/>
    </xf>
    <xf numFmtId="49" fontId="5" fillId="0" borderId="6" xfId="44" applyNumberFormat="1" applyFont="1" applyFill="1" applyBorder="1" applyAlignment="1" applyProtection="1">
      <alignment horizontal="left" vertical="center" wrapText="1"/>
    </xf>
    <xf numFmtId="0" fontId="5" fillId="7" borderId="21" xfId="44" applyFont="1" applyFill="1" applyBorder="1" applyAlignment="1" applyProtection="1">
      <alignment horizontal="center" vertical="center"/>
    </xf>
    <xf numFmtId="49" fontId="5" fillId="8" borderId="21" xfId="44" applyNumberFormat="1" applyFont="1" applyFill="1" applyBorder="1" applyAlignment="1" applyProtection="1">
      <alignment horizontal="left" vertical="center" wrapText="1"/>
      <protection locked="0"/>
    </xf>
    <xf numFmtId="0" fontId="0" fillId="12" borderId="17" xfId="0" applyNumberFormat="1" applyFill="1" applyBorder="1" applyAlignment="1" applyProtection="1">
      <alignment vertical="center" wrapText="1"/>
    </xf>
    <xf numFmtId="0" fontId="0" fillId="12" borderId="20" xfId="0" applyNumberFormat="1" applyFill="1" applyBorder="1" applyAlignment="1" applyProtection="1">
      <alignment vertical="center" wrapText="1"/>
    </xf>
    <xf numFmtId="0" fontId="0" fillId="12" borderId="18" xfId="0" applyNumberFormat="1" applyFill="1" applyBorder="1" applyAlignment="1" applyProtection="1">
      <alignment vertical="center" wrapText="1"/>
    </xf>
    <xf numFmtId="49" fontId="0" fillId="12" borderId="17" xfId="0" applyFill="1" applyBorder="1" applyProtection="1">
      <alignment vertical="top"/>
    </xf>
    <xf numFmtId="49" fontId="0" fillId="12" borderId="20" xfId="0" applyFill="1" applyBorder="1" applyProtection="1">
      <alignment vertical="top"/>
    </xf>
    <xf numFmtId="49" fontId="0" fillId="12" borderId="18" xfId="0" applyFill="1" applyBorder="1" applyProtection="1">
      <alignment vertical="top"/>
    </xf>
    <xf numFmtId="0" fontId="5" fillId="0" borderId="0" xfId="0" applyNumberFormat="1" applyFont="1" applyBorder="1" applyAlignment="1">
      <alignment horizontal="center" vertical="center"/>
    </xf>
    <xf numFmtId="0" fontId="5" fillId="0" borderId="6" xfId="41" applyNumberFormat="1" applyFont="1" applyFill="1" applyBorder="1" applyAlignment="1" applyProtection="1">
      <alignment vertical="center" wrapText="1"/>
    </xf>
    <xf numFmtId="49" fontId="7" fillId="0" borderId="6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0" xfId="30" applyFont="1" applyFill="1" applyBorder="1" applyAlignment="1" applyProtection="1">
      <alignment vertical="center" wrapText="1"/>
    </xf>
    <xf numFmtId="49" fontId="5" fillId="12" borderId="20" xfId="49" applyNumberFormat="1" applyFont="1" applyFill="1" applyBorder="1" applyAlignment="1" applyProtection="1">
      <alignment horizontal="left" vertical="center" wrapText="1" indent="4"/>
    </xf>
    <xf numFmtId="4" fontId="0" fillId="12" borderId="20" xfId="0" applyNumberFormat="1" applyFill="1" applyBorder="1" applyAlignment="1" applyProtection="1">
      <alignment horizontal="right" vertical="center"/>
    </xf>
    <xf numFmtId="49" fontId="0" fillId="12" borderId="20" xfId="48" applyNumberFormat="1" applyFont="1" applyFill="1" applyBorder="1" applyAlignment="1" applyProtection="1">
      <alignment horizontal="center" vertical="center" wrapText="1"/>
    </xf>
    <xf numFmtId="0" fontId="30" fillId="7" borderId="20" xfId="31" applyNumberFormat="1" applyFont="1" applyFill="1" applyBorder="1" applyAlignment="1" applyProtection="1">
      <alignment vertical="center" wrapText="1"/>
    </xf>
    <xf numFmtId="49" fontId="43" fillId="12" borderId="17" xfId="0" applyFont="1" applyFill="1" applyBorder="1" applyAlignment="1" applyProtection="1">
      <alignment vertical="center" wrapText="1"/>
    </xf>
    <xf numFmtId="49" fontId="43" fillId="12" borderId="20" xfId="0" applyFont="1" applyFill="1" applyBorder="1" applyAlignment="1" applyProtection="1">
      <alignment vertical="center"/>
    </xf>
    <xf numFmtId="49" fontId="5" fillId="7" borderId="21" xfId="49" applyNumberFormat="1" applyFont="1" applyFill="1" applyBorder="1" applyAlignment="1" applyProtection="1">
      <alignment horizontal="center" vertical="center" wrapText="1"/>
    </xf>
    <xf numFmtId="49" fontId="43" fillId="12" borderId="20" xfId="0" applyFont="1" applyFill="1" applyBorder="1" applyAlignment="1" applyProtection="1">
      <alignment vertical="center" wrapText="1"/>
    </xf>
    <xf numFmtId="0" fontId="30" fillId="7" borderId="20" xfId="31" applyNumberFormat="1" applyFont="1" applyFill="1" applyBorder="1" applyAlignment="1" applyProtection="1">
      <alignment horizontal="left" vertical="center" wrapText="1" indent="2"/>
    </xf>
    <xf numFmtId="49" fontId="43" fillId="12" borderId="18" xfId="0" applyFont="1" applyFill="1" applyBorder="1" applyAlignment="1" applyProtection="1">
      <alignment horizontal="left" vertical="center" indent="4"/>
    </xf>
    <xf numFmtId="49" fontId="43" fillId="12" borderId="18" xfId="0" applyFont="1" applyFill="1" applyBorder="1" applyAlignment="1" applyProtection="1">
      <alignment horizontal="left" vertical="center" indent="3"/>
    </xf>
    <xf numFmtId="49" fontId="43" fillId="12" borderId="18" xfId="0" applyFont="1" applyFill="1" applyBorder="1" applyAlignment="1" applyProtection="1">
      <alignment horizontal="left" vertical="center" indent="2"/>
    </xf>
    <xf numFmtId="49" fontId="43" fillId="12" borderId="18" xfId="0" applyFont="1" applyFill="1" applyBorder="1" applyAlignment="1" applyProtection="1">
      <alignment horizontal="left" vertical="center" indent="1"/>
    </xf>
    <xf numFmtId="4" fontId="5" fillId="0" borderId="6" xfId="27" applyNumberFormat="1" applyFont="1" applyFill="1" applyBorder="1" applyAlignment="1" applyProtection="1">
      <alignment vertical="center" wrapText="1"/>
    </xf>
    <xf numFmtId="49" fontId="5" fillId="0" borderId="6" xfId="49" applyNumberFormat="1" applyFont="1" applyFill="1" applyBorder="1" applyAlignment="1" applyProtection="1">
      <alignment horizontal="left" vertical="center" wrapText="1" indent="7"/>
    </xf>
    <xf numFmtId="49" fontId="5" fillId="10" borderId="6" xfId="27" applyNumberFormat="1" applyFont="1" applyFill="1" applyBorder="1" applyAlignment="1" applyProtection="1">
      <alignment horizontal="left" vertical="center" wrapText="1"/>
      <protection locked="0"/>
    </xf>
    <xf numFmtId="0" fontId="52" fillId="0" borderId="22" xfId="41" applyFont="1" applyFill="1" applyBorder="1" applyAlignment="1" applyProtection="1">
      <alignment vertical="center" wrapText="1"/>
    </xf>
    <xf numFmtId="0" fontId="5" fillId="0" borderId="55" xfId="41" applyFont="1" applyFill="1" applyBorder="1" applyAlignment="1" applyProtection="1">
      <alignment vertical="center" wrapText="1"/>
    </xf>
    <xf numFmtId="0" fontId="30" fillId="7" borderId="24" xfId="31" applyNumberFormat="1" applyFont="1" applyFill="1" applyBorder="1" applyAlignment="1" applyProtection="1">
      <alignment horizontal="center" vertical="center" wrapText="1"/>
    </xf>
    <xf numFmtId="0" fontId="69" fillId="7" borderId="0" xfId="31" applyNumberFormat="1" applyFont="1" applyFill="1" applyBorder="1" applyAlignment="1" applyProtection="1">
      <alignment horizontal="center" vertical="center" wrapText="1"/>
    </xf>
    <xf numFmtId="0" fontId="5" fillId="0" borderId="0" xfId="49" applyNumberFormat="1" applyFont="1" applyFill="1" applyBorder="1" applyAlignment="1" applyProtection="1">
      <alignment horizontal="left" vertical="center" wrapText="1" indent="6"/>
    </xf>
    <xf numFmtId="0" fontId="5" fillId="0" borderId="6" xfId="49" applyNumberFormat="1" applyFont="1" applyFill="1" applyBorder="1" applyAlignment="1" applyProtection="1">
      <alignment horizontal="left" vertical="center" wrapText="1" indent="5"/>
    </xf>
    <xf numFmtId="0" fontId="5" fillId="0" borderId="6" xfId="49" applyNumberFormat="1" applyFont="1" applyFill="1" applyBorder="1" applyAlignment="1" applyProtection="1">
      <alignment horizontal="left" vertical="center" wrapText="1" indent="1"/>
    </xf>
    <xf numFmtId="0" fontId="5" fillId="0" borderId="6" xfId="49" applyNumberFormat="1" applyFont="1" applyFill="1" applyBorder="1" applyAlignment="1" applyProtection="1">
      <alignment horizontal="left" vertical="center" wrapText="1" indent="2"/>
    </xf>
    <xf numFmtId="0" fontId="5" fillId="0" borderId="6" xfId="49" applyNumberFormat="1" applyFont="1" applyFill="1" applyBorder="1" applyAlignment="1" applyProtection="1">
      <alignment horizontal="left" vertical="center" wrapText="1" indent="3"/>
    </xf>
    <xf numFmtId="49" fontId="0" fillId="0" borderId="22" xfId="0" applyFill="1" applyBorder="1" applyAlignment="1" applyProtection="1">
      <alignment horizontal="center" vertical="center"/>
    </xf>
    <xf numFmtId="0" fontId="5" fillId="0" borderId="6" xfId="49" applyNumberFormat="1" applyFont="1" applyFill="1" applyBorder="1" applyAlignment="1" applyProtection="1">
      <alignment horizontal="left" vertical="center" wrapText="1"/>
    </xf>
    <xf numFmtId="0" fontId="5" fillId="0" borderId="0" xfId="30" applyFont="1" applyFill="1" applyBorder="1" applyAlignment="1" applyProtection="1">
      <alignment horizontal="center" vertical="center" wrapText="1"/>
    </xf>
    <xf numFmtId="49" fontId="43" fillId="12" borderId="22" xfId="0" applyFont="1" applyFill="1" applyBorder="1" applyAlignment="1" applyProtection="1">
      <alignment horizontal="left" vertical="center" indent="4"/>
    </xf>
    <xf numFmtId="49" fontId="43" fillId="12" borderId="22" xfId="0" applyFont="1" applyFill="1" applyBorder="1" applyAlignment="1" applyProtection="1">
      <alignment horizontal="left" vertical="center" indent="3"/>
    </xf>
    <xf numFmtId="49" fontId="43" fillId="12" borderId="22" xfId="0" applyFont="1" applyFill="1" applyBorder="1" applyAlignment="1" applyProtection="1">
      <alignment horizontal="left" vertical="center" indent="2"/>
    </xf>
    <xf numFmtId="49" fontId="69" fillId="7" borderId="0" xfId="31" applyNumberFormat="1" applyFont="1" applyFill="1" applyBorder="1" applyAlignment="1" applyProtection="1">
      <alignment horizontal="center" vertical="center" wrapText="1"/>
    </xf>
    <xf numFmtId="49" fontId="43" fillId="12" borderId="22" xfId="0" applyFont="1" applyFill="1" applyBorder="1" applyAlignment="1" applyProtection="1">
      <alignment horizontal="left" vertical="center" indent="6"/>
    </xf>
    <xf numFmtId="49" fontId="43" fillId="12" borderId="22" xfId="0" applyFont="1" applyFill="1" applyBorder="1" applyAlignment="1" applyProtection="1">
      <alignment horizontal="left" vertical="center" indent="5"/>
    </xf>
    <xf numFmtId="49" fontId="43" fillId="12" borderId="22" xfId="0" applyFont="1" applyFill="1" applyBorder="1" applyAlignment="1" applyProtection="1">
      <alignment horizontal="left" vertical="center" indent="1"/>
    </xf>
    <xf numFmtId="0" fontId="5" fillId="7" borderId="6" xfId="49" applyFont="1" applyFill="1" applyBorder="1" applyAlignment="1" applyProtection="1">
      <alignment vertical="center" wrapText="1"/>
    </xf>
    <xf numFmtId="49" fontId="5" fillId="10" borderId="18" xfId="49" applyNumberFormat="1" applyFont="1" applyFill="1" applyBorder="1" applyAlignment="1" applyProtection="1">
      <alignment vertical="center" wrapText="1"/>
      <protection locked="0"/>
    </xf>
    <xf numFmtId="0" fontId="17" fillId="0" borderId="0" xfId="50" applyFont="1" applyBorder="1" applyAlignment="1">
      <alignment horizontal="center" vertical="center" wrapText="1"/>
    </xf>
    <xf numFmtId="0" fontId="5" fillId="0" borderId="6" xfId="48" applyNumberFormat="1" applyFont="1" applyFill="1" applyBorder="1" applyAlignment="1" applyProtection="1">
      <alignment vertical="center" wrapText="1"/>
    </xf>
    <xf numFmtId="0" fontId="5" fillId="0" borderId="6" xfId="49" applyNumberFormat="1" applyFont="1" applyFill="1" applyBorder="1" applyAlignment="1" applyProtection="1">
      <alignment vertical="center" wrapText="1"/>
    </xf>
    <xf numFmtId="4" fontId="0" fillId="8" borderId="6" xfId="0" applyNumberFormat="1" applyFill="1" applyBorder="1" applyAlignment="1" applyProtection="1">
      <alignment horizontal="right" vertical="center" wrapText="1"/>
      <protection locked="0"/>
    </xf>
    <xf numFmtId="49" fontId="5" fillId="14" borderId="22" xfId="48" applyNumberFormat="1" applyFont="1" applyFill="1" applyBorder="1" applyAlignment="1" applyProtection="1">
      <alignment horizontal="center" vertical="center" wrapText="1"/>
    </xf>
    <xf numFmtId="49" fontId="43" fillId="14" borderId="20" xfId="0" applyFont="1" applyFill="1" applyBorder="1" applyAlignment="1" applyProtection="1">
      <alignment horizontal="left" vertical="center" indent="4"/>
    </xf>
    <xf numFmtId="0" fontId="5" fillId="0" borderId="0" xfId="48" applyNumberFormat="1" applyFont="1" applyFill="1" applyBorder="1" applyAlignment="1" applyProtection="1">
      <alignment vertical="center" wrapText="1"/>
    </xf>
    <xf numFmtId="0" fontId="0" fillId="0" borderId="17" xfId="0" applyNumberFormat="1" applyFill="1" applyBorder="1" applyAlignment="1">
      <alignment horizontal="center" vertical="center"/>
    </xf>
    <xf numFmtId="49" fontId="5" fillId="0" borderId="6" xfId="0" applyFont="1" applyBorder="1" applyAlignment="1">
      <alignment horizontal="center" vertical="center"/>
    </xf>
    <xf numFmtId="49" fontId="5" fillId="11" borderId="6" xfId="48" applyNumberFormat="1" applyFont="1" applyFill="1" applyBorder="1" applyAlignment="1" applyProtection="1">
      <alignment horizontal="center" vertical="center"/>
      <protection locked="0"/>
    </xf>
    <xf numFmtId="49" fontId="5" fillId="0" borderId="6" xfId="0" applyFont="1" applyFill="1" applyBorder="1" applyAlignment="1">
      <alignment horizontal="center" vertical="center" wrapText="1"/>
    </xf>
    <xf numFmtId="49" fontId="5" fillId="0" borderId="6" xfId="0" applyFont="1" applyFill="1" applyBorder="1" applyAlignment="1" applyProtection="1">
      <alignment vertical="center" wrapText="1"/>
    </xf>
    <xf numFmtId="49" fontId="5" fillId="0" borderId="17" xfId="0" applyFont="1" applyFill="1" applyBorder="1" applyAlignment="1">
      <alignment horizontal="center" vertical="center"/>
    </xf>
    <xf numFmtId="49" fontId="5" fillId="0" borderId="0" xfId="0" applyFont="1" applyFill="1" applyBorder="1" applyAlignment="1">
      <alignment vertical="center"/>
    </xf>
    <xf numFmtId="49" fontId="35" fillId="0" borderId="0" xfId="0" applyFont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12" borderId="17" xfId="0" applyNumberFormat="1" applyFont="1" applyFill="1" applyBorder="1" applyAlignment="1" applyProtection="1">
      <alignment vertical="center"/>
    </xf>
    <xf numFmtId="49" fontId="5" fillId="0" borderId="0" xfId="0" applyFont="1" applyBorder="1" applyAlignment="1">
      <alignment horizontal="center" vertical="center"/>
    </xf>
    <xf numFmtId="49" fontId="5" fillId="0" borderId="0" xfId="0" applyFont="1" applyFill="1" applyBorder="1" applyAlignment="1" applyProtection="1">
      <alignment vertical="center"/>
    </xf>
    <xf numFmtId="49" fontId="5" fillId="12" borderId="21" xfId="0" applyFont="1" applyFill="1" applyBorder="1" applyAlignment="1" applyProtection="1">
      <alignment horizontal="center" vertical="center"/>
    </xf>
    <xf numFmtId="49" fontId="55" fillId="12" borderId="27" xfId="0" applyNumberFormat="1" applyFont="1" applyFill="1" applyBorder="1" applyAlignment="1" applyProtection="1">
      <alignment horizontal="center" vertical="center"/>
    </xf>
    <xf numFmtId="49" fontId="68" fillId="12" borderId="20" xfId="0" applyFont="1" applyFill="1" applyBorder="1" applyAlignment="1" applyProtection="1">
      <alignment horizontal="left" vertical="center" indent="1"/>
    </xf>
    <xf numFmtId="4" fontId="5" fillId="12" borderId="17" xfId="0" applyNumberFormat="1" applyFont="1" applyFill="1" applyBorder="1" applyAlignment="1" applyProtection="1">
      <alignment horizontal="right" vertical="center"/>
    </xf>
    <xf numFmtId="49" fontId="5" fillId="12" borderId="17" xfId="0" applyNumberFormat="1" applyFont="1" applyFill="1" applyBorder="1" applyAlignment="1" applyProtection="1">
      <alignment horizontal="center" vertical="center"/>
    </xf>
    <xf numFmtId="49" fontId="5" fillId="0" borderId="21" xfId="0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49" fontId="35" fillId="0" borderId="20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7" fillId="12" borderId="18" xfId="0" applyNumberFormat="1" applyFont="1" applyFill="1" applyBorder="1" applyAlignment="1" applyProtection="1">
      <alignment horizontal="right" vertical="center"/>
    </xf>
    <xf numFmtId="4" fontId="7" fillId="12" borderId="20" xfId="0" applyNumberFormat="1" applyFont="1" applyFill="1" applyBorder="1" applyAlignment="1" applyProtection="1">
      <alignment horizontal="right" vertical="center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vertical="center" wrapText="1"/>
    </xf>
    <xf numFmtId="4" fontId="5" fillId="10" borderId="6" xfId="0" applyNumberFormat="1" applyFont="1" applyFill="1" applyBorder="1" applyAlignment="1" applyProtection="1">
      <alignment horizontal="right" vertical="center"/>
      <protection locked="0"/>
    </xf>
    <xf numFmtId="3" fontId="5" fillId="10" borderId="6" xfId="0" applyNumberFormat="1" applyFont="1" applyFill="1" applyBorder="1" applyAlignment="1" applyProtection="1">
      <alignment horizontal="right" vertical="center"/>
      <protection locked="0"/>
    </xf>
    <xf numFmtId="0" fontId="5" fillId="8" borderId="6" xfId="41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 vertical="center"/>
    </xf>
    <xf numFmtId="0" fontId="5" fillId="0" borderId="0" xfId="47" applyNumberFormat="1" applyFont="1" applyFill="1" applyAlignment="1" applyProtection="1">
      <alignment horizontal="left" vertical="center" wrapText="1"/>
    </xf>
    <xf numFmtId="0" fontId="5" fillId="0" borderId="0" xfId="47" applyFont="1" applyFill="1" applyAlignment="1" applyProtection="1">
      <alignment horizontal="left" vertical="center" wrapText="1"/>
    </xf>
    <xf numFmtId="14" fontId="5" fillId="7" borderId="0" xfId="47" applyNumberFormat="1" applyFont="1" applyFill="1" applyBorder="1" applyAlignment="1" applyProtection="1">
      <alignment horizontal="left" vertical="center" wrapText="1"/>
    </xf>
    <xf numFmtId="14" fontId="5" fillId="0" borderId="0" xfId="47" applyNumberFormat="1" applyFont="1" applyFill="1" applyAlignment="1" applyProtection="1">
      <alignment horizontal="left" vertical="center" wrapText="1"/>
    </xf>
    <xf numFmtId="0" fontId="5" fillId="0" borderId="0" xfId="47" applyFont="1" applyFill="1" applyBorder="1" applyAlignment="1" applyProtection="1">
      <alignment horizontal="left" vertical="center" wrapText="1"/>
    </xf>
    <xf numFmtId="0" fontId="5" fillId="0" borderId="0" xfId="49" applyNumberFormat="1" applyFont="1" applyFill="1" applyAlignment="1" applyProtection="1">
      <alignment vertical="center" wrapText="1"/>
    </xf>
    <xf numFmtId="4" fontId="69" fillId="0" borderId="6" xfId="27" applyNumberFormat="1" applyFont="1" applyFill="1" applyBorder="1" applyAlignment="1" applyProtection="1">
      <alignment horizontal="center" vertical="center" wrapText="1"/>
    </xf>
    <xf numFmtId="0" fontId="69" fillId="0" borderId="0" xfId="49" applyFont="1" applyFill="1" applyAlignment="1" applyProtection="1">
      <alignment vertical="center" wrapText="1"/>
    </xf>
    <xf numFmtId="49" fontId="5" fillId="0" borderId="6" xfId="48" applyNumberFormat="1" applyFont="1" applyFill="1" applyBorder="1" applyAlignment="1" applyProtection="1">
      <alignment vertical="center" wrapText="1"/>
    </xf>
    <xf numFmtId="4" fontId="70" fillId="12" borderId="20" xfId="0" applyNumberFormat="1" applyFont="1" applyFill="1" applyBorder="1" applyAlignment="1" applyProtection="1">
      <alignment horizontal="right"/>
    </xf>
    <xf numFmtId="0" fontId="5" fillId="8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8" borderId="6" xfId="0" applyNumberFormat="1" applyFont="1" applyFill="1" applyBorder="1" applyAlignment="1" applyProtection="1">
      <alignment horizontal="center" vertical="center" wrapText="1"/>
      <protection locked="0"/>
    </xf>
    <xf numFmtId="4" fontId="5" fillId="8" borderId="6" xfId="0" applyNumberFormat="1" applyFont="1" applyFill="1" applyBorder="1" applyAlignment="1" applyProtection="1">
      <alignment vertical="center" wrapText="1"/>
      <protection locked="0"/>
    </xf>
    <xf numFmtId="49" fontId="5" fillId="8" borderId="6" xfId="0" applyNumberFormat="1" applyFont="1" applyFill="1" applyBorder="1" applyAlignment="1" applyProtection="1">
      <alignment horizontal="left" vertical="center" wrapText="1"/>
      <protection locked="0"/>
    </xf>
    <xf numFmtId="0" fontId="0" fillId="7" borderId="24" xfId="34" applyNumberFormat="1" applyFont="1" applyFill="1" applyBorder="1" applyAlignment="1" applyProtection="1">
      <alignment horizontal="center" vertical="center" wrapText="1"/>
    </xf>
    <xf numFmtId="49" fontId="5" fillId="12" borderId="6" xfId="49" applyNumberFormat="1" applyFont="1" applyFill="1" applyBorder="1" applyAlignment="1" applyProtection="1">
      <alignment vertical="center" wrapText="1"/>
    </xf>
    <xf numFmtId="49" fontId="5" fillId="0" borderId="28" xfId="48" applyNumberFormat="1" applyFont="1" applyFill="1" applyBorder="1" applyAlignment="1" applyProtection="1">
      <alignment vertical="center" wrapText="1"/>
    </xf>
    <xf numFmtId="49" fontId="5" fillId="0" borderId="25" xfId="48" applyNumberFormat="1" applyFont="1" applyFill="1" applyBorder="1" applyAlignment="1" applyProtection="1">
      <alignment vertical="center" wrapText="1"/>
    </xf>
    <xf numFmtId="49" fontId="43" fillId="12" borderId="20" xfId="37" applyFont="1" applyFill="1" applyBorder="1" applyAlignment="1" applyProtection="1">
      <alignment horizontal="left" vertical="center" indent="1"/>
    </xf>
    <xf numFmtId="0" fontId="5" fillId="13" borderId="29" xfId="39" applyFont="1" applyFill="1" applyBorder="1" applyAlignment="1" applyProtection="1">
      <alignment horizontal="center" vertical="center" wrapText="1"/>
    </xf>
    <xf numFmtId="49" fontId="5" fillId="7" borderId="28" xfId="48" applyNumberFormat="1" applyFont="1" applyFill="1" applyBorder="1" applyAlignment="1" applyProtection="1">
      <alignment horizontal="center" vertical="center" wrapText="1"/>
    </xf>
    <xf numFmtId="4" fontId="0" fillId="7" borderId="52" xfId="0" applyNumberFormat="1" applyFill="1" applyBorder="1" applyAlignment="1" applyProtection="1">
      <alignment horizontal="right" vertical="center"/>
    </xf>
    <xf numFmtId="49" fontId="5" fillId="12" borderId="18" xfId="49" applyNumberFormat="1" applyFont="1" applyFill="1" applyBorder="1" applyAlignment="1" applyProtection="1">
      <alignment vertical="center" wrapText="1"/>
    </xf>
    <xf numFmtId="49" fontId="5" fillId="12" borderId="56" xfId="49" applyNumberFormat="1" applyFont="1" applyFill="1" applyBorder="1" applyAlignment="1" applyProtection="1">
      <alignment vertical="center" wrapText="1"/>
    </xf>
    <xf numFmtId="0" fontId="5" fillId="12" borderId="20" xfId="49" applyFont="1" applyFill="1" applyBorder="1" applyAlignment="1" applyProtection="1">
      <alignment vertical="center" wrapText="1"/>
    </xf>
    <xf numFmtId="49" fontId="5" fillId="12" borderId="17" xfId="0" applyFont="1" applyFill="1" applyBorder="1" applyAlignment="1" applyProtection="1">
      <alignment horizontal="center" vertical="center"/>
    </xf>
    <xf numFmtId="0" fontId="71" fillId="12" borderId="17" xfId="0" applyNumberFormat="1" applyFont="1" applyFill="1" applyBorder="1" applyAlignment="1" applyProtection="1">
      <alignment horizontal="center" vertical="center"/>
    </xf>
    <xf numFmtId="49" fontId="7" fillId="0" borderId="6" xfId="0" applyFont="1" applyFill="1" applyBorder="1" applyAlignment="1" applyProtection="1">
      <alignment horizontal="center" vertical="center"/>
    </xf>
    <xf numFmtId="4" fontId="5" fillId="8" borderId="17" xfId="0" applyNumberFormat="1" applyFont="1" applyFill="1" applyBorder="1" applyAlignment="1" applyProtection="1">
      <alignment horizontal="right" vertical="center" wrapText="1"/>
      <protection locked="0"/>
    </xf>
    <xf numFmtId="4" fontId="5" fillId="8" borderId="6" xfId="0" applyNumberFormat="1" applyFont="1" applyFill="1" applyBorder="1" applyAlignment="1" applyProtection="1">
      <alignment horizontal="right" vertical="center" wrapText="1"/>
      <protection locked="0"/>
    </xf>
    <xf numFmtId="0" fontId="45" fillId="7" borderId="0" xfId="49" applyFont="1" applyFill="1" applyBorder="1" applyAlignment="1" applyProtection="1">
      <alignment vertical="top" wrapText="1"/>
    </xf>
    <xf numFmtId="49" fontId="5" fillId="11" borderId="52" xfId="48" applyNumberFormat="1" applyFont="1" applyFill="1" applyBorder="1" applyAlignment="1" applyProtection="1">
      <alignment horizontal="center" vertical="center" wrapText="1"/>
    </xf>
    <xf numFmtId="49" fontId="69" fillId="0" borderId="0" xfId="0" applyFont="1">
      <alignment vertical="top"/>
    </xf>
    <xf numFmtId="49" fontId="59" fillId="0" borderId="4" xfId="0" applyFont="1" applyFill="1" applyBorder="1" applyAlignment="1" applyProtection="1">
      <alignment vertical="center" wrapText="1"/>
    </xf>
    <xf numFmtId="49" fontId="58" fillId="0" borderId="0" xfId="0" applyFont="1" applyFill="1" applyAlignment="1" applyProtection="1">
      <alignment horizontal="right" vertical="center"/>
    </xf>
    <xf numFmtId="49" fontId="59" fillId="0" borderId="4" xfId="0" applyFont="1" applyFill="1" applyBorder="1" applyAlignment="1" applyProtection="1">
      <alignment horizontal="center" vertical="center" wrapText="1"/>
    </xf>
    <xf numFmtId="49" fontId="59" fillId="0" borderId="0" xfId="0" applyFont="1" applyFill="1" applyProtection="1">
      <alignment vertical="top"/>
    </xf>
    <xf numFmtId="0" fontId="59" fillId="0" borderId="4" xfId="0" applyNumberFormat="1" applyFont="1" applyFill="1" applyBorder="1" applyAlignment="1" applyProtection="1">
      <alignment horizontal="center" vertical="center" wrapText="1"/>
    </xf>
    <xf numFmtId="49" fontId="59" fillId="0" borderId="0" xfId="0" applyNumberFormat="1" applyFont="1" applyFill="1" applyProtection="1">
      <alignment vertical="top"/>
    </xf>
    <xf numFmtId="49" fontId="59" fillId="0" borderId="0" xfId="0" applyFont="1" applyFill="1" applyAlignment="1" applyProtection="1">
      <alignment horizontal="center" vertical="top" wrapText="1"/>
    </xf>
    <xf numFmtId="49" fontId="59" fillId="0" borderId="0" xfId="0" applyFont="1" applyFill="1" applyAlignment="1" applyProtection="1">
      <alignment vertical="top"/>
    </xf>
    <xf numFmtId="49" fontId="72" fillId="0" borderId="0" xfId="0" applyFont="1" applyFill="1" applyProtection="1">
      <alignment vertical="top"/>
    </xf>
    <xf numFmtId="49" fontId="59" fillId="0" borderId="0" xfId="0" applyFont="1" applyFill="1" applyBorder="1" applyAlignment="1" applyProtection="1">
      <alignment horizontal="center" vertical="center" wrapText="1"/>
    </xf>
    <xf numFmtId="49" fontId="58" fillId="0" borderId="0" xfId="0" applyFont="1" applyFill="1" applyProtection="1">
      <alignment vertical="top"/>
    </xf>
    <xf numFmtId="0" fontId="58" fillId="0" borderId="0" xfId="0" applyNumberFormat="1" applyFont="1" applyFill="1" applyProtection="1">
      <alignment vertical="top"/>
    </xf>
    <xf numFmtId="49" fontId="59" fillId="0" borderId="4" xfId="0" applyNumberFormat="1" applyFont="1" applyFill="1" applyBorder="1" applyAlignment="1" applyProtection="1">
      <alignment horizontal="center" vertical="center" wrapText="1"/>
    </xf>
    <xf numFmtId="49" fontId="59" fillId="0" borderId="0" xfId="0" applyFont="1" applyFill="1" applyBorder="1" applyAlignment="1" applyProtection="1">
      <alignment horizontal="center" vertical="top" wrapText="1"/>
    </xf>
    <xf numFmtId="49" fontId="59" fillId="0" borderId="0" xfId="0" applyFont="1" applyFill="1" applyAlignment="1" applyProtection="1">
      <alignment vertical="top" wrapText="1"/>
    </xf>
    <xf numFmtId="49" fontId="59" fillId="0" borderId="0" xfId="0" applyFont="1" applyFill="1" applyBorder="1" applyProtection="1">
      <alignment vertical="top"/>
    </xf>
    <xf numFmtId="49" fontId="59" fillId="0" borderId="0" xfId="0" applyFont="1" applyFill="1" applyBorder="1" applyAlignment="1" applyProtection="1">
      <alignment vertical="center" wrapText="1"/>
    </xf>
    <xf numFmtId="0" fontId="59" fillId="0" borderId="30" xfId="0" applyNumberFormat="1" applyFont="1" applyFill="1" applyBorder="1" applyAlignment="1" applyProtection="1">
      <alignment horizontal="center" vertical="center" wrapText="1"/>
    </xf>
    <xf numFmtId="49" fontId="59" fillId="0" borderId="0" xfId="0" applyFont="1" applyFill="1" applyAlignment="1" applyProtection="1">
      <alignment horizontal="right" vertical="top"/>
    </xf>
    <xf numFmtId="49" fontId="59" fillId="0" borderId="0" xfId="0" applyFont="1" applyFill="1" applyAlignment="1" applyProtection="1">
      <alignment horizontal="center"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49" fontId="73" fillId="0" borderId="0" xfId="0" applyFont="1" applyAlignment="1">
      <alignment horizontal="center" vertical="top" readingOrder="1"/>
    </xf>
    <xf numFmtId="4" fontId="59" fillId="0" borderId="4" xfId="0" applyNumberFormat="1" applyFont="1" applyFill="1" applyBorder="1" applyAlignment="1" applyProtection="1">
      <alignment horizontal="center" vertical="center" wrapText="1"/>
    </xf>
    <xf numFmtId="0" fontId="7" fillId="9" borderId="0" xfId="49" applyFont="1" applyFill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 wrapText="1"/>
    </xf>
    <xf numFmtId="49" fontId="5" fillId="0" borderId="6" xfId="0" applyNumberFormat="1" applyFont="1" applyFill="1" applyBorder="1" applyAlignment="1" applyProtection="1">
      <alignment vertical="center" wrapText="1"/>
    </xf>
    <xf numFmtId="49" fontId="62" fillId="0" borderId="0" xfId="0" applyFont="1">
      <alignment vertical="top"/>
    </xf>
    <xf numFmtId="4" fontId="59" fillId="0" borderId="4" xfId="0" applyNumberFormat="1" applyFont="1" applyFill="1" applyBorder="1" applyAlignment="1" applyProtection="1">
      <alignment vertical="center" wrapText="1"/>
    </xf>
    <xf numFmtId="49" fontId="59" fillId="0" borderId="0" xfId="0" applyFont="1" applyFill="1" applyBorder="1" applyAlignment="1" applyProtection="1">
      <alignment vertical="top"/>
    </xf>
    <xf numFmtId="49" fontId="59" fillId="0" borderId="0" xfId="0" applyFont="1" applyFill="1" applyBorder="1" applyAlignment="1" applyProtection="1">
      <alignment horizontal="right" vertical="top"/>
    </xf>
    <xf numFmtId="0" fontId="59" fillId="0" borderId="0" xfId="0" applyNumberFormat="1" applyFont="1" applyFill="1" applyProtection="1">
      <alignment vertical="top"/>
    </xf>
    <xf numFmtId="49" fontId="59" fillId="0" borderId="31" xfId="0" applyFont="1" applyFill="1" applyBorder="1" applyAlignment="1" applyProtection="1">
      <alignment vertical="center" wrapText="1"/>
    </xf>
    <xf numFmtId="0" fontId="59" fillId="0" borderId="31" xfId="0" applyNumberFormat="1" applyFont="1" applyFill="1" applyBorder="1" applyAlignment="1" applyProtection="1">
      <alignment horizontal="center" vertical="center" wrapText="1"/>
    </xf>
    <xf numFmtId="0" fontId="59" fillId="0" borderId="0" xfId="0" applyNumberFormat="1" applyFont="1" applyFill="1" applyBorder="1" applyAlignment="1" applyProtection="1">
      <alignment horizontal="left" vertical="center" wrapText="1"/>
    </xf>
    <xf numFmtId="49" fontId="59" fillId="0" borderId="0" xfId="0" applyFont="1" applyFill="1" applyAlignment="1" applyProtection="1">
      <alignment horizontal="right" vertical="center"/>
    </xf>
    <xf numFmtId="49" fontId="59" fillId="0" borderId="0" xfId="0" applyFont="1" applyFill="1" applyBorder="1" applyAlignment="1" applyProtection="1">
      <alignment horizontal="center" vertical="top"/>
    </xf>
    <xf numFmtId="49" fontId="59" fillId="0" borderId="0" xfId="0" applyFont="1" applyFill="1" applyBorder="1" applyAlignment="1" applyProtection="1">
      <alignment horizontal="left" vertical="center" wrapText="1" indent="1"/>
    </xf>
    <xf numFmtId="49" fontId="59" fillId="0" borderId="0" xfId="0" applyFont="1" applyFill="1" applyBorder="1" applyAlignment="1" applyProtection="1">
      <alignment horizontal="left" vertical="top" wrapText="1"/>
    </xf>
    <xf numFmtId="49" fontId="69" fillId="12" borderId="17" xfId="0" applyNumberFormat="1" applyFont="1" applyFill="1" applyBorder="1" applyAlignment="1" applyProtection="1">
      <alignment horizontal="center" vertical="center"/>
    </xf>
    <xf numFmtId="49" fontId="5" fillId="12" borderId="20" xfId="41" applyNumberFormat="1" applyFont="1" applyFill="1" applyBorder="1" applyAlignment="1" applyProtection="1">
      <alignment horizontal="left" vertical="center" wrapText="1" indent="1"/>
    </xf>
    <xf numFmtId="4" fontId="5" fillId="12" borderId="18" xfId="0" applyNumberFormat="1" applyFont="1" applyFill="1" applyBorder="1" applyAlignment="1" applyProtection="1">
      <alignment horizontal="right" vertical="center"/>
    </xf>
    <xf numFmtId="49" fontId="5" fillId="12" borderId="20" xfId="41" applyNumberFormat="1" applyFont="1" applyFill="1" applyBorder="1" applyAlignment="1" applyProtection="1">
      <alignment horizontal="left" vertical="center" wrapText="1" indent="2"/>
    </xf>
    <xf numFmtId="0" fontId="61" fillId="0" borderId="0" xfId="0" applyNumberFormat="1" applyFont="1" applyFill="1" applyBorder="1" applyAlignment="1" applyProtection="1">
      <alignment horizontal="center" vertical="center" wrapText="1"/>
    </xf>
    <xf numFmtId="0" fontId="72" fillId="0" borderId="0" xfId="0" applyNumberFormat="1" applyFont="1" applyFill="1" applyProtection="1">
      <alignment vertical="top"/>
    </xf>
    <xf numFmtId="4" fontId="72" fillId="0" borderId="0" xfId="0" applyNumberFormat="1" applyFont="1" applyFill="1" applyProtection="1">
      <alignment vertical="top"/>
    </xf>
    <xf numFmtId="0" fontId="72" fillId="0" borderId="0" xfId="0" applyNumberFormat="1" applyFont="1" applyFill="1" applyBorder="1" applyAlignment="1" applyProtection="1">
      <alignment horizontal="left" vertical="center"/>
    </xf>
    <xf numFmtId="4" fontId="72" fillId="0" borderId="0" xfId="0" applyNumberFormat="1" applyFont="1" applyFill="1" applyBorder="1" applyAlignment="1" applyProtection="1">
      <alignment horizontal="left" vertical="center"/>
    </xf>
    <xf numFmtId="0" fontId="69" fillId="0" borderId="0" xfId="0" applyNumberFormat="1" applyFont="1">
      <alignment vertical="top"/>
    </xf>
    <xf numFmtId="4" fontId="69" fillId="0" borderId="0" xfId="0" applyNumberFormat="1" applyFont="1">
      <alignment vertical="top"/>
    </xf>
    <xf numFmtId="0" fontId="69" fillId="0" borderId="0" xfId="0" applyNumberFormat="1" applyFont="1" applyAlignment="1">
      <alignment vertical="top" wrapText="1"/>
    </xf>
    <xf numFmtId="4" fontId="69" fillId="0" borderId="0" xfId="0" applyNumberFormat="1" applyFont="1" applyFill="1" applyProtection="1">
      <alignment vertical="top"/>
    </xf>
    <xf numFmtId="49" fontId="72" fillId="0" borderId="0" xfId="0" applyFont="1" applyFill="1" applyAlignment="1" applyProtection="1">
      <alignment vertical="top" wrapText="1"/>
    </xf>
    <xf numFmtId="0" fontId="69" fillId="0" borderId="0" xfId="0" applyNumberFormat="1" applyFont="1" applyAlignment="1">
      <alignment vertical="center"/>
    </xf>
    <xf numFmtId="0" fontId="74" fillId="0" borderId="0" xfId="0" applyNumberFormat="1" applyFont="1" applyAlignment="1">
      <alignment vertical="center"/>
    </xf>
    <xf numFmtId="0" fontId="74" fillId="0" borderId="0" xfId="0" applyNumberFormat="1" applyFont="1" applyBorder="1" applyAlignment="1">
      <alignment vertical="center"/>
    </xf>
    <xf numFmtId="49" fontId="43" fillId="12" borderId="14" xfId="0" applyFont="1" applyFill="1" applyBorder="1" applyAlignment="1" applyProtection="1">
      <alignment horizontal="left" vertical="center"/>
    </xf>
    <xf numFmtId="0" fontId="0" fillId="9" borderId="0" xfId="0" applyNumberFormat="1" applyFill="1" applyProtection="1">
      <alignment vertical="top"/>
    </xf>
    <xf numFmtId="49" fontId="0" fillId="8" borderId="21" xfId="0" applyNumberFormat="1" applyFill="1" applyBorder="1" applyAlignment="1" applyProtection="1">
      <alignment horizontal="left" vertical="center" wrapText="1"/>
      <protection locked="0"/>
    </xf>
    <xf numFmtId="0" fontId="5" fillId="0" borderId="6" xfId="0" applyNumberFormat="1" applyFont="1" applyFill="1" applyBorder="1" applyAlignment="1">
      <alignment horizontal="left" vertical="center" wrapText="1" indent="1"/>
    </xf>
    <xf numFmtId="0" fontId="68" fillId="12" borderId="20" xfId="0" applyNumberFormat="1" applyFont="1" applyFill="1" applyBorder="1" applyAlignment="1" applyProtection="1">
      <alignment horizontal="left" vertical="center" wrapText="1" indent="2"/>
    </xf>
    <xf numFmtId="0" fontId="68" fillId="12" borderId="17" xfId="0" applyNumberFormat="1" applyFont="1" applyFill="1" applyBorder="1" applyAlignment="1" applyProtection="1">
      <alignment horizontal="left" vertical="center" wrapText="1" indent="2"/>
    </xf>
    <xf numFmtId="0" fontId="5" fillId="8" borderId="6" xfId="41" applyNumberFormat="1" applyFont="1" applyFill="1" applyBorder="1" applyAlignment="1" applyProtection="1">
      <alignment horizontal="left" vertical="center" indent="2"/>
      <protection locked="0"/>
    </xf>
    <xf numFmtId="4" fontId="5" fillId="8" borderId="6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33" applyFont="1" applyFill="1" applyBorder="1" applyAlignment="1" applyProtection="1">
      <alignment horizontal="justify" vertical="top" wrapText="1"/>
    </xf>
    <xf numFmtId="49" fontId="43" fillId="12" borderId="14" xfId="37" applyFont="1" applyFill="1" applyBorder="1" applyAlignment="1" applyProtection="1">
      <alignment horizontal="left" vertical="center"/>
    </xf>
    <xf numFmtId="4" fontId="5" fillId="0" borderId="6" xfId="49" applyNumberFormat="1" applyFont="1" applyFill="1" applyBorder="1" applyAlignment="1" applyProtection="1">
      <alignment horizontal="center" vertical="center" wrapText="1"/>
    </xf>
    <xf numFmtId="0" fontId="5" fillId="7" borderId="22" xfId="49" applyFont="1" applyFill="1" applyBorder="1" applyAlignment="1" applyProtection="1">
      <alignment vertical="center" wrapText="1"/>
    </xf>
    <xf numFmtId="0" fontId="69" fillId="0" borderId="0" xfId="48" applyNumberFormat="1" applyFont="1" applyFill="1" applyBorder="1" applyAlignment="1" applyProtection="1">
      <alignment vertical="center" wrapText="1"/>
    </xf>
    <xf numFmtId="4" fontId="5" fillId="0" borderId="17" xfId="27" applyNumberFormat="1" applyFont="1" applyFill="1" applyBorder="1" applyAlignment="1" applyProtection="1">
      <alignment horizontal="right" vertical="center" wrapText="1"/>
    </xf>
    <xf numFmtId="0" fontId="69" fillId="0" borderId="0" xfId="41" applyFont="1" applyFill="1" applyBorder="1" applyAlignment="1" applyProtection="1">
      <alignment horizontal="left" vertical="center" wrapText="1"/>
    </xf>
    <xf numFmtId="0" fontId="69" fillId="0" borderId="0" xfId="49" applyFont="1" applyFill="1" applyAlignment="1" applyProtection="1">
      <alignment vertical="center"/>
    </xf>
    <xf numFmtId="49" fontId="69" fillId="0" borderId="0" xfId="0" applyFont="1" applyAlignment="1">
      <alignment vertical="top"/>
    </xf>
    <xf numFmtId="0" fontId="69" fillId="0" borderId="0" xfId="0" applyNumberFormat="1" applyFont="1" applyFill="1" applyBorder="1" applyAlignment="1">
      <alignment vertical="center"/>
    </xf>
    <xf numFmtId="49" fontId="69" fillId="0" borderId="0" xfId="49" applyNumberFormat="1" applyFont="1" applyFill="1" applyAlignment="1" applyProtection="1">
      <alignment vertical="center" wrapText="1"/>
    </xf>
    <xf numFmtId="49" fontId="69" fillId="0" borderId="0" xfId="49" applyNumberFormat="1" applyFont="1" applyFill="1" applyAlignment="1" applyProtection="1">
      <alignment vertical="center"/>
    </xf>
    <xf numFmtId="0" fontId="5" fillId="0" borderId="20" xfId="49" applyNumberFormat="1" applyFont="1" applyFill="1" applyBorder="1" applyAlignment="1" applyProtection="1">
      <alignment horizontal="left" vertical="center" wrapText="1"/>
    </xf>
    <xf numFmtId="0" fontId="5" fillId="0" borderId="18" xfId="49" applyNumberFormat="1" applyFont="1" applyFill="1" applyBorder="1" applyAlignment="1" applyProtection="1">
      <alignment horizontal="left" vertical="center" wrapText="1"/>
    </xf>
    <xf numFmtId="0" fontId="5" fillId="0" borderId="6" xfId="49" applyFont="1" applyFill="1" applyBorder="1" applyAlignment="1" applyProtection="1">
      <alignment horizontal="left" vertical="center" wrapText="1"/>
    </xf>
    <xf numFmtId="0" fontId="5" fillId="7" borderId="6" xfId="49" applyFont="1" applyFill="1" applyBorder="1" applyAlignment="1" applyProtection="1">
      <alignment horizontal="left" vertical="center" wrapText="1"/>
    </xf>
    <xf numFmtId="0" fontId="69" fillId="0" borderId="0" xfId="0" applyNumberFormat="1" applyFont="1" applyFill="1" applyAlignment="1" applyProtection="1">
      <alignment vertical="center"/>
    </xf>
    <xf numFmtId="49" fontId="69" fillId="9" borderId="0" xfId="0" applyFont="1" applyFill="1" applyProtection="1">
      <alignment vertical="top"/>
    </xf>
    <xf numFmtId="49" fontId="5" fillId="11" borderId="52" xfId="48" applyNumberFormat="1" applyFont="1" applyFill="1" applyBorder="1" applyAlignment="1" applyProtection="1">
      <alignment horizontal="center" vertical="center" wrapText="1"/>
    </xf>
    <xf numFmtId="185" fontId="0" fillId="8" borderId="52" xfId="0" applyNumberFormat="1" applyFill="1" applyBorder="1" applyAlignment="1" applyProtection="1">
      <alignment horizontal="right" vertical="center"/>
      <protection locked="0"/>
    </xf>
    <xf numFmtId="185" fontId="5" fillId="8" borderId="6" xfId="27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Alignment="1">
      <alignment horizontal="center" vertical="center"/>
    </xf>
    <xf numFmtId="49" fontId="5" fillId="0" borderId="0" xfId="0" applyFont="1" applyFill="1" applyBorder="1" applyAlignment="1">
      <alignment horizontal="center" vertical="center"/>
    </xf>
    <xf numFmtId="49" fontId="69" fillId="0" borderId="0" xfId="0" applyFont="1" applyAlignment="1">
      <alignment vertical="center"/>
    </xf>
    <xf numFmtId="49" fontId="75" fillId="0" borderId="0" xfId="0" applyFont="1" applyAlignment="1">
      <alignment vertical="center"/>
    </xf>
    <xf numFmtId="0" fontId="35" fillId="0" borderId="5" xfId="49" applyFont="1" applyFill="1" applyBorder="1" applyAlignment="1" applyProtection="1">
      <alignment horizontal="center" vertical="center" wrapText="1"/>
    </xf>
    <xf numFmtId="49" fontId="43" fillId="12" borderId="54" xfId="0" applyFont="1" applyFill="1" applyBorder="1" applyAlignment="1" applyProtection="1">
      <alignment horizontal="left" vertical="center" indent="6"/>
    </xf>
    <xf numFmtId="0" fontId="69" fillId="0" borderId="0" xfId="49" applyFont="1" applyFill="1" applyBorder="1" applyAlignment="1" applyProtection="1">
      <alignment vertical="center" wrapText="1"/>
    </xf>
    <xf numFmtId="49" fontId="69" fillId="0" borderId="0" xfId="49" applyNumberFormat="1" applyFont="1" applyFill="1" applyBorder="1" applyAlignment="1" applyProtection="1">
      <alignment vertical="center" wrapText="1"/>
    </xf>
    <xf numFmtId="0" fontId="69" fillId="0" borderId="0" xfId="49" applyFont="1" applyFill="1" applyBorder="1" applyAlignment="1" applyProtection="1">
      <alignment horizontal="center" vertical="center" wrapText="1"/>
    </xf>
    <xf numFmtId="49" fontId="5" fillId="0" borderId="0" xfId="49" applyNumberFormat="1" applyFont="1" applyFill="1" applyBorder="1" applyAlignment="1" applyProtection="1">
      <alignment vertical="center" wrapText="1"/>
    </xf>
    <xf numFmtId="0" fontId="35" fillId="0" borderId="0" xfId="49" applyFont="1" applyFill="1" applyBorder="1" applyAlignment="1" applyProtection="1">
      <alignment vertical="center" wrapText="1"/>
    </xf>
    <xf numFmtId="49" fontId="5" fillId="0" borderId="5" xfId="0" applyFont="1" applyBorder="1">
      <alignment vertical="top"/>
    </xf>
    <xf numFmtId="49" fontId="69" fillId="0" borderId="0" xfId="0" applyFont="1" applyFill="1" applyBorder="1" applyProtection="1">
      <alignment vertical="top"/>
    </xf>
    <xf numFmtId="0" fontId="69" fillId="0" borderId="5" xfId="49" applyFont="1" applyFill="1" applyBorder="1" applyAlignment="1" applyProtection="1">
      <alignment horizontal="center" vertical="center" wrapText="1"/>
    </xf>
    <xf numFmtId="0" fontId="69" fillId="0" borderId="5" xfId="49" applyFont="1" applyFill="1" applyBorder="1" applyAlignment="1" applyProtection="1">
      <alignment vertical="center" wrapText="1"/>
    </xf>
    <xf numFmtId="49" fontId="10" fillId="0" borderId="0" xfId="0" applyFont="1" applyBorder="1">
      <alignment vertical="top"/>
    </xf>
    <xf numFmtId="49" fontId="0" fillId="0" borderId="5" xfId="0" applyBorder="1">
      <alignment vertical="top"/>
    </xf>
    <xf numFmtId="0" fontId="5" fillId="7" borderId="17" xfId="49" applyNumberFormat="1" applyFont="1" applyFill="1" applyBorder="1" applyAlignment="1" applyProtection="1">
      <alignment horizontal="left" vertical="center" wrapText="1"/>
    </xf>
    <xf numFmtId="0" fontId="5" fillId="7" borderId="6" xfId="49" applyNumberFormat="1" applyFont="1" applyFill="1" applyBorder="1" applyAlignment="1" applyProtection="1">
      <alignment horizontal="left" vertical="center" wrapText="1"/>
    </xf>
    <xf numFmtId="49" fontId="5" fillId="0" borderId="17" xfId="49" applyNumberFormat="1" applyFont="1" applyFill="1" applyBorder="1" applyAlignment="1" applyProtection="1">
      <alignment horizontal="left" vertical="center" wrapText="1"/>
    </xf>
    <xf numFmtId="49" fontId="40" fillId="12" borderId="25" xfId="48" applyNumberFormat="1" applyFont="1" applyFill="1" applyBorder="1" applyAlignment="1" applyProtection="1">
      <alignment horizontal="center" vertical="center" wrapText="1"/>
    </xf>
    <xf numFmtId="49" fontId="66" fillId="0" borderId="0" xfId="0" applyFont="1" applyBorder="1">
      <alignment vertical="top"/>
    </xf>
    <xf numFmtId="49" fontId="69" fillId="0" borderId="0" xfId="0" applyFont="1" applyBorder="1">
      <alignment vertical="top"/>
    </xf>
    <xf numFmtId="49" fontId="69" fillId="0" borderId="0" xfId="0" applyNumberFormat="1" applyFont="1" applyBorder="1" applyAlignment="1">
      <alignment vertical="center"/>
    </xf>
    <xf numFmtId="49" fontId="69" fillId="0" borderId="0" xfId="0" applyNumberFormat="1" applyFont="1" applyFill="1" applyBorder="1" applyAlignment="1" applyProtection="1">
      <alignment vertical="center"/>
    </xf>
    <xf numFmtId="0" fontId="66" fillId="0" borderId="0" xfId="0" applyNumberFormat="1" applyFont="1" applyFill="1" applyBorder="1" applyAlignment="1">
      <alignment vertical="center"/>
    </xf>
    <xf numFmtId="49" fontId="66" fillId="0" borderId="0" xfId="0" applyNumberFormat="1" applyFont="1" applyAlignment="1">
      <alignment vertical="center"/>
    </xf>
    <xf numFmtId="49" fontId="69" fillId="0" borderId="0" xfId="0" applyNumberFormat="1" applyFont="1" applyAlignment="1">
      <alignment vertical="center"/>
    </xf>
    <xf numFmtId="0" fontId="35" fillId="7" borderId="0" xfId="49" applyFont="1" applyFill="1" applyBorder="1" applyAlignment="1" applyProtection="1">
      <alignment vertical="center" wrapText="1"/>
    </xf>
    <xf numFmtId="0" fontId="69" fillId="0" borderId="0" xfId="49" applyFont="1" applyFill="1" applyAlignment="1" applyProtection="1">
      <alignment horizontal="center" vertical="center" wrapText="1"/>
    </xf>
    <xf numFmtId="0" fontId="50" fillId="0" borderId="0" xfId="49" applyFont="1" applyFill="1" applyBorder="1" applyAlignment="1" applyProtection="1">
      <alignment horizontal="center" vertical="center" wrapText="1"/>
    </xf>
    <xf numFmtId="0" fontId="50" fillId="0" borderId="0" xfId="49" applyFont="1" applyFill="1" applyBorder="1" applyAlignment="1" applyProtection="1">
      <alignment vertical="center" wrapText="1"/>
    </xf>
    <xf numFmtId="0" fontId="5" fillId="0" borderId="0" xfId="49" applyFont="1" applyFill="1" applyAlignment="1" applyProtection="1">
      <alignment vertical="top" wrapText="1"/>
    </xf>
    <xf numFmtId="49" fontId="5" fillId="0" borderId="57" xfId="31" applyNumberFormat="1" applyFont="1" applyFill="1" applyBorder="1" applyAlignment="1" applyProtection="1">
      <alignment vertical="center" wrapText="1"/>
    </xf>
    <xf numFmtId="0" fontId="5" fillId="0" borderId="17" xfId="49" applyNumberFormat="1" applyFont="1" applyFill="1" applyBorder="1" applyAlignment="1" applyProtection="1">
      <alignment horizontal="left" vertical="center" wrapText="1"/>
    </xf>
    <xf numFmtId="0" fontId="0" fillId="6" borderId="6" xfId="47" applyNumberFormat="1" applyFont="1" applyFill="1" applyBorder="1" applyAlignment="1" applyProtection="1">
      <alignment horizontal="center" vertical="center" wrapText="1"/>
    </xf>
    <xf numFmtId="0" fontId="5" fillId="0" borderId="50" xfId="49" applyNumberFormat="1" applyFont="1" applyFill="1" applyBorder="1" applyAlignment="1" applyProtection="1">
      <alignment horizontal="left" vertical="center" wrapText="1" indent="4"/>
    </xf>
    <xf numFmtId="0" fontId="69" fillId="0" borderId="0" xfId="49" applyFont="1" applyFill="1" applyBorder="1" applyAlignment="1" applyProtection="1">
      <alignment horizontal="center" vertical="center" wrapText="1"/>
    </xf>
    <xf numFmtId="49" fontId="40" fillId="11" borderId="6" xfId="48" applyNumberFormat="1" applyFont="1" applyFill="1" applyBorder="1" applyAlignment="1" applyProtection="1">
      <alignment horizontal="center" vertical="center" wrapText="1"/>
      <protection locked="0"/>
    </xf>
    <xf numFmtId="0" fontId="69" fillId="0" borderId="0" xfId="49" applyFont="1" applyFill="1" applyBorder="1" applyAlignment="1" applyProtection="1">
      <alignment horizontal="center" vertical="center" wrapText="1"/>
    </xf>
    <xf numFmtId="0" fontId="63" fillId="0" borderId="4" xfId="0" applyNumberFormat="1" applyFont="1" applyFill="1" applyBorder="1" applyAlignment="1" applyProtection="1">
      <alignment horizontal="center" vertical="center"/>
    </xf>
    <xf numFmtId="0" fontId="63" fillId="0" borderId="4" xfId="0" applyNumberFormat="1" applyFont="1" applyFill="1" applyBorder="1" applyAlignment="1" applyProtection="1">
      <alignment horizontal="left" vertical="center" wrapText="1"/>
    </xf>
    <xf numFmtId="0" fontId="58" fillId="0" borderId="4" xfId="0" applyNumberFormat="1" applyFont="1" applyFill="1" applyBorder="1" applyAlignment="1" applyProtection="1">
      <alignment horizontal="center" vertical="center"/>
    </xf>
    <xf numFmtId="0" fontId="58" fillId="0" borderId="4" xfId="0" applyNumberFormat="1" applyFont="1" applyFill="1" applyBorder="1" applyAlignment="1" applyProtection="1">
      <alignment horizontal="left" vertical="center" wrapText="1" indent="1"/>
    </xf>
    <xf numFmtId="0" fontId="58" fillId="0" borderId="4" xfId="0" applyNumberFormat="1" applyFont="1" applyFill="1" applyBorder="1" applyAlignment="1" applyProtection="1">
      <alignment horizontal="right" vertical="center"/>
    </xf>
    <xf numFmtId="0" fontId="58" fillId="0" borderId="4" xfId="41" applyNumberFormat="1" applyFont="1" applyFill="1" applyBorder="1" applyAlignment="1" applyProtection="1">
      <alignment horizontal="left" vertical="center" indent="2"/>
    </xf>
    <xf numFmtId="0" fontId="63" fillId="0" borderId="4" xfId="0" applyNumberFormat="1" applyFont="1" applyFill="1" applyBorder="1" applyAlignment="1" applyProtection="1">
      <alignment vertical="center" wrapText="1"/>
    </xf>
    <xf numFmtId="0" fontId="58" fillId="0" borderId="4" xfId="41" applyNumberFormat="1" applyFont="1" applyFill="1" applyBorder="1" applyAlignment="1" applyProtection="1">
      <alignment horizontal="center" vertical="center"/>
    </xf>
    <xf numFmtId="0" fontId="58" fillId="0" borderId="4" xfId="0" applyNumberFormat="1" applyFont="1" applyFill="1" applyBorder="1" applyAlignment="1" applyProtection="1">
      <alignment horizontal="left" vertical="center" wrapText="1"/>
    </xf>
    <xf numFmtId="0" fontId="58" fillId="0" borderId="4" xfId="0" applyNumberFormat="1" applyFont="1" applyFill="1" applyBorder="1" applyAlignment="1" applyProtection="1">
      <alignment horizontal="right" vertical="center" wrapText="1"/>
    </xf>
    <xf numFmtId="49" fontId="5" fillId="11" borderId="52" xfId="48" applyNumberFormat="1" applyFont="1" applyFill="1" applyBorder="1" applyAlignment="1" applyProtection="1">
      <alignment horizontal="center" vertical="center" wrapText="1"/>
    </xf>
    <xf numFmtId="49" fontId="43" fillId="12" borderId="17" xfId="0" applyFont="1" applyFill="1" applyBorder="1" applyAlignment="1" applyProtection="1">
      <alignment horizontal="left" vertical="center"/>
    </xf>
    <xf numFmtId="4" fontId="0" fillId="12" borderId="58" xfId="0" applyNumberFormat="1" applyFill="1" applyBorder="1" applyAlignment="1" applyProtection="1">
      <alignment horizontal="right" vertical="center"/>
    </xf>
    <xf numFmtId="0" fontId="5" fillId="0" borderId="6" xfId="42" applyNumberFormat="1" applyFont="1" applyFill="1" applyBorder="1" applyAlignment="1" applyProtection="1">
      <alignment horizontal="left" vertical="center" wrapText="1"/>
    </xf>
    <xf numFmtId="49" fontId="7" fillId="12" borderId="17" xfId="37" applyFont="1" applyFill="1" applyBorder="1" applyAlignment="1" applyProtection="1">
      <alignment horizontal="center" vertical="center"/>
    </xf>
    <xf numFmtId="49" fontId="43" fillId="12" borderId="18" xfId="37" applyFont="1" applyFill="1" applyBorder="1" applyAlignment="1" applyProtection="1">
      <alignment horizontal="left" vertical="center"/>
    </xf>
    <xf numFmtId="49" fontId="0" fillId="0" borderId="21" xfId="48" applyNumberFormat="1" applyFont="1" applyFill="1" applyBorder="1" applyAlignment="1" applyProtection="1">
      <alignment horizontal="center" vertical="center" wrapText="1"/>
    </xf>
    <xf numFmtId="49" fontId="11" fillId="0" borderId="6" xfId="27" applyNumberFormat="1" applyFont="1" applyFill="1" applyBorder="1" applyAlignment="1" applyProtection="1">
      <alignment horizontal="center" vertical="center" wrapText="1"/>
    </xf>
    <xf numFmtId="49" fontId="69" fillId="0" borderId="6" xfId="42" applyNumberFormat="1" applyFont="1" applyFill="1" applyBorder="1" applyAlignment="1" applyProtection="1">
      <alignment horizontal="center" vertical="center" wrapText="1"/>
    </xf>
    <xf numFmtId="49" fontId="5" fillId="0" borderId="27" xfId="48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>
      <alignment vertical="center"/>
    </xf>
    <xf numFmtId="49" fontId="17" fillId="0" borderId="0" xfId="0" applyFont="1">
      <alignment vertical="top"/>
    </xf>
    <xf numFmtId="0" fontId="17" fillId="0" borderId="0" xfId="49" applyFont="1" applyFill="1" applyAlignment="1" applyProtection="1">
      <alignment vertical="center"/>
    </xf>
    <xf numFmtId="22" fontId="5" fillId="0" borderId="0" xfId="44" applyNumberFormat="1" applyFont="1" applyAlignment="1" applyProtection="1">
      <alignment horizontal="left" vertical="center" wrapText="1"/>
    </xf>
    <xf numFmtId="49" fontId="0" fillId="7" borderId="21" xfId="0" applyNumberFormat="1" applyFill="1" applyBorder="1" applyAlignment="1" applyProtection="1">
      <alignment horizontal="left" vertical="center" wrapText="1"/>
    </xf>
    <xf numFmtId="0" fontId="35" fillId="0" borderId="0" xfId="0" applyNumberFormat="1" applyFont="1" applyBorder="1" applyAlignment="1">
      <alignment horizontal="center" vertical="center" wrapText="1"/>
    </xf>
    <xf numFmtId="4" fontId="5" fillId="8" borderId="6" xfId="27" applyNumberFormat="1" applyFont="1" applyFill="1" applyBorder="1" applyAlignment="1" applyProtection="1">
      <alignment horizontal="right" vertical="center" wrapText="1"/>
      <protection locked="0"/>
    </xf>
    <xf numFmtId="49" fontId="5" fillId="6" borderId="52" xfId="48" applyNumberFormat="1" applyFont="1" applyFill="1" applyBorder="1" applyAlignment="1" applyProtection="1">
      <alignment horizontal="center" vertical="center" wrapText="1"/>
    </xf>
    <xf numFmtId="4" fontId="5" fillId="8" borderId="6" xfId="0" applyNumberFormat="1" applyFont="1" applyFill="1" applyBorder="1" applyAlignment="1" applyProtection="1">
      <alignment horizontal="right" vertical="center"/>
      <protection locked="0"/>
    </xf>
    <xf numFmtId="0" fontId="35" fillId="0" borderId="6" xfId="41" applyNumberFormat="1" applyFont="1" applyFill="1" applyBorder="1" applyAlignment="1" applyProtection="1">
      <alignment horizontal="center" vertical="center" wrapText="1"/>
    </xf>
    <xf numFmtId="49" fontId="64" fillId="8" borderId="6" xfId="27" applyNumberFormat="1" applyFont="1" applyFill="1" applyBorder="1" applyAlignment="1" applyProtection="1">
      <alignment horizontal="center" vertical="center" wrapText="1"/>
      <protection locked="0"/>
    </xf>
    <xf numFmtId="49" fontId="0" fillId="13" borderId="32" xfId="0" applyFont="1" applyFill="1" applyBorder="1" applyAlignment="1">
      <alignment horizontal="center" vertical="center"/>
    </xf>
    <xf numFmtId="49" fontId="13" fillId="7" borderId="0" xfId="38" applyFont="1" applyFill="1" applyBorder="1" applyAlignment="1">
      <alignment horizontal="left" wrapText="1"/>
    </xf>
    <xf numFmtId="0" fontId="17" fillId="0" borderId="0" xfId="19" applyFont="1" applyFill="1" applyBorder="1" applyAlignment="1" applyProtection="1">
      <alignment horizontal="right" vertical="top" wrapText="1" indent="1"/>
    </xf>
    <xf numFmtId="0" fontId="36" fillId="7" borderId="0" xfId="38" applyNumberFormat="1" applyFont="1" applyFill="1" applyBorder="1" applyAlignment="1">
      <alignment horizontal="justify" vertical="top" wrapText="1"/>
    </xf>
    <xf numFmtId="49" fontId="64" fillId="0" borderId="0" xfId="27" applyNumberFormat="1" applyBorder="1" applyAlignment="1" applyProtection="1">
      <alignment vertical="center"/>
    </xf>
    <xf numFmtId="49" fontId="13" fillId="7" borderId="0" xfId="38" applyFont="1" applyFill="1" applyBorder="1" applyAlignment="1">
      <alignment horizontal="justify" vertical="justify" wrapText="1"/>
    </xf>
    <xf numFmtId="0" fontId="36" fillId="7" borderId="0" xfId="38" applyNumberFormat="1" applyFont="1" applyFill="1" applyBorder="1" applyAlignment="1">
      <alignment horizontal="right" vertical="center" wrapText="1" indent="1"/>
    </xf>
    <xf numFmtId="0" fontId="17" fillId="0" borderId="0" xfId="19" applyFont="1" applyFill="1" applyBorder="1" applyAlignment="1" applyProtection="1">
      <alignment horizontal="left" vertical="top" wrapText="1"/>
    </xf>
    <xf numFmtId="49" fontId="39" fillId="0" borderId="0" xfId="29" applyNumberFormat="1" applyFont="1" applyFill="1" applyBorder="1" applyAlignment="1" applyProtection="1">
      <alignment horizontal="left" vertical="center" wrapText="1"/>
    </xf>
    <xf numFmtId="0" fontId="17" fillId="0" borderId="0" xfId="19" applyFont="1" applyFill="1" applyBorder="1" applyAlignment="1" applyProtection="1">
      <alignment horizontal="right" vertical="top" wrapText="1"/>
    </xf>
    <xf numFmtId="0" fontId="13" fillId="7" borderId="0" xfId="38" applyNumberFormat="1" applyFont="1" applyFill="1" applyBorder="1" applyAlignment="1">
      <alignment horizontal="justify" vertical="top" wrapText="1"/>
    </xf>
    <xf numFmtId="0" fontId="37" fillId="7" borderId="0" xfId="38" applyNumberFormat="1" applyFont="1" applyFill="1" applyBorder="1" applyAlignment="1">
      <alignment horizontal="left" vertical="center" wrapText="1"/>
    </xf>
    <xf numFmtId="49" fontId="64" fillId="0" borderId="0" xfId="27" applyNumberFormat="1" applyFont="1" applyBorder="1" applyProtection="1">
      <alignment vertical="top"/>
    </xf>
    <xf numFmtId="49" fontId="0" fillId="0" borderId="0" xfId="0" applyBorder="1">
      <alignment vertical="top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7" fillId="15" borderId="16" xfId="25" applyNumberFormat="1" applyFont="1" applyFill="1" applyBorder="1" applyAlignment="1">
      <alignment horizontal="center" vertical="center" wrapText="1"/>
    </xf>
    <xf numFmtId="0" fontId="17" fillId="15" borderId="14" xfId="25" applyNumberFormat="1" applyFont="1" applyFill="1" applyBorder="1" applyAlignment="1">
      <alignment horizontal="center" vertical="center" wrapText="1"/>
    </xf>
    <xf numFmtId="0" fontId="17" fillId="15" borderId="15" xfId="25" applyNumberFormat="1" applyFont="1" applyFill="1" applyBorder="1" applyAlignment="1">
      <alignment horizontal="center" vertical="center" wrapText="1"/>
    </xf>
    <xf numFmtId="0" fontId="13" fillId="7" borderId="0" xfId="38" applyNumberFormat="1" applyFont="1" applyFill="1" applyBorder="1" applyAlignment="1" applyProtection="1">
      <alignment horizontal="justify" vertical="top" wrapText="1"/>
    </xf>
    <xf numFmtId="49" fontId="13" fillId="7" borderId="0" xfId="38" applyFont="1" applyFill="1" applyBorder="1" applyAlignment="1">
      <alignment horizontal="left" vertical="top" wrapText="1" indent="1"/>
    </xf>
    <xf numFmtId="0" fontId="13" fillId="7" borderId="0" xfId="38" applyNumberFormat="1" applyFont="1" applyFill="1" applyBorder="1" applyAlignment="1">
      <alignment horizontal="justify" vertical="center" wrapText="1"/>
    </xf>
    <xf numFmtId="49" fontId="13" fillId="7" borderId="33" xfId="38" applyFont="1" applyFill="1" applyBorder="1" applyAlignment="1">
      <alignment vertical="center" wrapText="1"/>
    </xf>
    <xf numFmtId="49" fontId="13" fillId="7" borderId="0" xfId="38" applyFont="1" applyFill="1" applyBorder="1" applyAlignment="1">
      <alignment vertical="center" wrapText="1"/>
    </xf>
    <xf numFmtId="49" fontId="13" fillId="7" borderId="33" xfId="38" applyFont="1" applyFill="1" applyBorder="1" applyAlignment="1">
      <alignment horizontal="left" vertical="center" wrapText="1"/>
    </xf>
    <xf numFmtId="49" fontId="13" fillId="7" borderId="0" xfId="38" applyFont="1" applyFill="1" applyBorder="1" applyAlignment="1">
      <alignment horizontal="left" vertical="center" wrapText="1"/>
    </xf>
    <xf numFmtId="0" fontId="17" fillId="0" borderId="18" xfId="50" applyFont="1" applyBorder="1" applyAlignment="1">
      <alignment horizontal="center" vertical="center" wrapText="1"/>
    </xf>
    <xf numFmtId="0" fontId="17" fillId="0" borderId="17" xfId="50" applyFont="1" applyBorder="1" applyAlignment="1">
      <alignment horizontal="center" vertical="center" wrapText="1"/>
    </xf>
    <xf numFmtId="49" fontId="5" fillId="0" borderId="59" xfId="31" applyNumberFormat="1" applyFont="1" applyFill="1" applyBorder="1" applyAlignment="1" applyProtection="1">
      <alignment horizontal="center" vertical="center" wrapText="1"/>
    </xf>
    <xf numFmtId="49" fontId="5" fillId="0" borderId="23" xfId="31" applyNumberFormat="1" applyFont="1" applyFill="1" applyBorder="1" applyAlignment="1" applyProtection="1">
      <alignment horizontal="center" vertical="center" wrapText="1"/>
    </xf>
    <xf numFmtId="49" fontId="5" fillId="0" borderId="56" xfId="31" applyNumberFormat="1" applyFont="1" applyFill="1" applyBorder="1" applyAlignment="1" applyProtection="1">
      <alignment horizontal="center" vertical="center" wrapText="1"/>
    </xf>
    <xf numFmtId="49" fontId="0" fillId="7" borderId="21" xfId="0" applyNumberFormat="1" applyFill="1" applyBorder="1" applyAlignment="1" applyProtection="1">
      <alignment horizontal="left" vertical="center" wrapText="1"/>
    </xf>
    <xf numFmtId="49" fontId="0" fillId="0" borderId="27" xfId="0" applyNumberFormat="1" applyFill="1" applyBorder="1" applyAlignment="1" applyProtection="1">
      <alignment horizontal="left" vertical="center" wrapText="1"/>
    </xf>
    <xf numFmtId="49" fontId="5" fillId="11" borderId="60" xfId="48" applyNumberFormat="1" applyFont="1" applyFill="1" applyBorder="1" applyAlignment="1" applyProtection="1">
      <alignment horizontal="center" vertical="center" wrapText="1"/>
    </xf>
    <xf numFmtId="49" fontId="5" fillId="11" borderId="61" xfId="48" applyNumberFormat="1" applyFont="1" applyFill="1" applyBorder="1" applyAlignment="1" applyProtection="1">
      <alignment horizontal="center" vertical="center" wrapText="1"/>
    </xf>
    <xf numFmtId="49" fontId="5" fillId="10" borderId="62" xfId="31" applyNumberFormat="1" applyFont="1" applyFill="1" applyBorder="1" applyAlignment="1" applyProtection="1">
      <alignment horizontal="center" vertical="center" wrapText="1"/>
      <protection locked="0"/>
    </xf>
    <xf numFmtId="49" fontId="5" fillId="10" borderId="63" xfId="31" applyNumberFormat="1" applyFont="1" applyFill="1" applyBorder="1" applyAlignment="1" applyProtection="1">
      <alignment horizontal="center" vertical="center" wrapText="1"/>
      <protection locked="0"/>
    </xf>
    <xf numFmtId="49" fontId="5" fillId="10" borderId="64" xfId="31" applyNumberFormat="1" applyFont="1" applyFill="1" applyBorder="1" applyAlignment="1" applyProtection="1">
      <alignment horizontal="center" vertical="center" wrapText="1"/>
      <protection locked="0"/>
    </xf>
    <xf numFmtId="49" fontId="5" fillId="6" borderId="60" xfId="48" applyNumberFormat="1" applyFont="1" applyFill="1" applyBorder="1" applyAlignment="1" applyProtection="1">
      <alignment horizontal="center" vertical="center" wrapText="1"/>
    </xf>
    <xf numFmtId="49" fontId="5" fillId="6" borderId="65" xfId="48" applyNumberFormat="1" applyFont="1" applyFill="1" applyBorder="1" applyAlignment="1" applyProtection="1">
      <alignment horizontal="center" vertical="center" wrapText="1"/>
    </xf>
    <xf numFmtId="49" fontId="5" fillId="0" borderId="27" xfId="31" applyNumberFormat="1" applyFont="1" applyFill="1" applyBorder="1" applyAlignment="1" applyProtection="1">
      <alignment horizontal="center" vertical="center" wrapText="1"/>
    </xf>
    <xf numFmtId="49" fontId="0" fillId="7" borderId="28" xfId="0" applyNumberFormat="1" applyFill="1" applyBorder="1" applyAlignment="1" applyProtection="1">
      <alignment horizontal="center" vertical="center" wrapText="1"/>
    </xf>
    <xf numFmtId="49" fontId="0" fillId="0" borderId="5" xfId="0" applyNumberFormat="1" applyFill="1" applyBorder="1" applyAlignment="1" applyProtection="1">
      <alignment horizontal="center" vertical="center" wrapText="1"/>
    </xf>
    <xf numFmtId="49" fontId="0" fillId="0" borderId="25" xfId="0" applyNumberFormat="1" applyFill="1" applyBorder="1" applyAlignment="1" applyProtection="1">
      <alignment horizontal="center" vertical="center" wrapText="1"/>
    </xf>
    <xf numFmtId="49" fontId="5" fillId="6" borderId="61" xfId="48" applyNumberFormat="1" applyFont="1" applyFill="1" applyBorder="1" applyAlignment="1" applyProtection="1">
      <alignment horizontal="center" vertical="center" wrapText="1"/>
    </xf>
    <xf numFmtId="0" fontId="0" fillId="0" borderId="52" xfId="0" applyNumberFormat="1" applyBorder="1" applyAlignment="1">
      <alignment horizontal="center" vertical="center"/>
    </xf>
    <xf numFmtId="0" fontId="5" fillId="6" borderId="52" xfId="31" applyNumberFormat="1" applyFont="1" applyFill="1" applyBorder="1" applyAlignment="1" applyProtection="1">
      <alignment horizontal="center" vertical="center" wrapText="1"/>
    </xf>
    <xf numFmtId="0" fontId="5" fillId="6" borderId="28" xfId="48" applyNumberFormat="1" applyFont="1" applyFill="1" applyBorder="1" applyAlignment="1" applyProtection="1">
      <alignment horizontal="center" vertical="center" wrapText="1"/>
    </xf>
    <xf numFmtId="0" fontId="5" fillId="6" borderId="5" xfId="48" applyNumberFormat="1" applyFont="1" applyFill="1" applyBorder="1" applyAlignment="1" applyProtection="1">
      <alignment horizontal="center" vertical="center" wrapText="1"/>
    </xf>
    <xf numFmtId="0" fontId="5" fillId="6" borderId="25" xfId="48" applyNumberFormat="1" applyFont="1" applyFill="1" applyBorder="1" applyAlignment="1" applyProtection="1">
      <alignment horizontal="center" vertical="center" wrapText="1"/>
    </xf>
    <xf numFmtId="0" fontId="5" fillId="6" borderId="21" xfId="48" applyNumberFormat="1" applyFont="1" applyFill="1" applyBorder="1" applyAlignment="1" applyProtection="1">
      <alignment horizontal="center" vertical="center" wrapText="1"/>
    </xf>
    <xf numFmtId="0" fontId="5" fillId="6" borderId="23" xfId="48" applyNumberFormat="1" applyFont="1" applyFill="1" applyBorder="1" applyAlignment="1" applyProtection="1">
      <alignment horizontal="center" vertical="center" wrapText="1"/>
    </xf>
    <xf numFmtId="0" fontId="5" fillId="6" borderId="27" xfId="48" applyNumberFormat="1" applyFont="1" applyFill="1" applyBorder="1" applyAlignment="1" applyProtection="1">
      <alignment horizontal="center" vertical="center" wrapText="1"/>
    </xf>
    <xf numFmtId="0" fontId="0" fillId="0" borderId="18" xfId="0" applyNumberFormat="1" applyBorder="1" applyAlignment="1">
      <alignment horizontal="center" vertical="center"/>
    </xf>
    <xf numFmtId="0" fontId="5" fillId="0" borderId="17" xfId="41" applyFont="1" applyFill="1" applyBorder="1" applyAlignment="1" applyProtection="1">
      <alignment horizontal="center" vertical="center" wrapText="1"/>
    </xf>
    <xf numFmtId="0" fontId="5" fillId="0" borderId="20" xfId="41" applyFont="1" applyFill="1" applyBorder="1" applyAlignment="1" applyProtection="1">
      <alignment horizontal="center" vertical="center" wrapText="1"/>
    </xf>
    <xf numFmtId="0" fontId="5" fillId="0" borderId="18" xfId="41" applyFont="1" applyFill="1" applyBorder="1" applyAlignment="1" applyProtection="1">
      <alignment horizontal="center" vertical="center" wrapText="1"/>
    </xf>
    <xf numFmtId="0" fontId="5" fillId="0" borderId="21" xfId="41" applyFont="1" applyFill="1" applyBorder="1" applyAlignment="1" applyProtection="1">
      <alignment horizontal="center" vertical="center" wrapText="1"/>
    </xf>
    <xf numFmtId="0" fontId="5" fillId="0" borderId="27" xfId="41" applyFont="1" applyFill="1" applyBorder="1" applyAlignment="1" applyProtection="1">
      <alignment horizontal="center" vertical="center" wrapText="1"/>
    </xf>
    <xf numFmtId="0" fontId="5" fillId="0" borderId="28" xfId="41" applyFont="1" applyFill="1" applyBorder="1" applyAlignment="1" applyProtection="1">
      <alignment horizontal="center" vertical="center" wrapText="1"/>
    </xf>
    <xf numFmtId="0" fontId="5" fillId="0" borderId="25" xfId="41" applyFont="1" applyFill="1" applyBorder="1" applyAlignment="1" applyProtection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5" fillId="0" borderId="25" xfId="30" applyFont="1" applyFill="1" applyBorder="1" applyAlignment="1" applyProtection="1">
      <alignment horizontal="center" vertical="center" wrapText="1"/>
    </xf>
    <xf numFmtId="0" fontId="5" fillId="0" borderId="27" xfId="30" applyFont="1" applyFill="1" applyBorder="1" applyAlignment="1" applyProtection="1">
      <alignment horizontal="center" vertical="center" wrapText="1"/>
    </xf>
    <xf numFmtId="0" fontId="5" fillId="0" borderId="29" xfId="30" applyFont="1" applyFill="1" applyBorder="1" applyAlignment="1" applyProtection="1">
      <alignment horizontal="center" vertical="center" wrapText="1"/>
    </xf>
    <xf numFmtId="0" fontId="5" fillId="0" borderId="18" xfId="30" applyFont="1" applyFill="1" applyBorder="1" applyAlignment="1" applyProtection="1">
      <alignment horizontal="center" vertical="center" wrapText="1"/>
    </xf>
    <xf numFmtId="0" fontId="5" fillId="0" borderId="6" xfId="30" applyFont="1" applyFill="1" applyBorder="1" applyAlignment="1" applyProtection="1">
      <alignment horizontal="center" vertical="center" wrapText="1"/>
    </xf>
    <xf numFmtId="0" fontId="5" fillId="0" borderId="17" xfId="30" applyFont="1" applyFill="1" applyBorder="1" applyAlignment="1" applyProtection="1">
      <alignment horizontal="center" vertical="center" wrapText="1"/>
    </xf>
    <xf numFmtId="0" fontId="17" fillId="0" borderId="28" xfId="30" applyFont="1" applyFill="1" applyBorder="1" applyAlignment="1" applyProtection="1">
      <alignment horizontal="center" vertical="center" wrapText="1"/>
    </xf>
    <xf numFmtId="0" fontId="17" fillId="0" borderId="21" xfId="30" applyFont="1" applyFill="1" applyBorder="1" applyAlignment="1" applyProtection="1">
      <alignment horizontal="center" vertical="center" wrapText="1"/>
    </xf>
    <xf numFmtId="0" fontId="17" fillId="0" borderId="26" xfId="30" applyFont="1" applyFill="1" applyBorder="1" applyAlignment="1" applyProtection="1">
      <alignment horizontal="center" vertical="center" wrapText="1"/>
    </xf>
    <xf numFmtId="0" fontId="5" fillId="0" borderId="6" xfId="41" applyFont="1" applyFill="1" applyBorder="1" applyAlignment="1" applyProtection="1">
      <alignment horizontal="right" vertical="center" wrapText="1"/>
    </xf>
    <xf numFmtId="0" fontId="52" fillId="0" borderId="6" xfId="4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5" fillId="0" borderId="0" xfId="41" applyFont="1" applyFill="1" applyBorder="1" applyAlignment="1" applyProtection="1">
      <alignment horizontal="right" vertical="center" wrapText="1"/>
    </xf>
    <xf numFmtId="0" fontId="5" fillId="8" borderId="26" xfId="49" applyNumberFormat="1" applyFont="1" applyFill="1" applyBorder="1" applyAlignment="1" applyProtection="1">
      <alignment horizontal="left" vertical="center" wrapText="1"/>
      <protection locked="0"/>
    </xf>
    <xf numFmtId="0" fontId="5" fillId="8" borderId="24" xfId="49" applyNumberFormat="1" applyFont="1" applyFill="1" applyBorder="1" applyAlignment="1" applyProtection="1">
      <alignment horizontal="left" vertical="center" wrapText="1"/>
      <protection locked="0"/>
    </xf>
    <xf numFmtId="0" fontId="5" fillId="8" borderId="28" xfId="49" applyNumberFormat="1" applyFont="1" applyFill="1" applyBorder="1" applyAlignment="1" applyProtection="1">
      <alignment horizontal="left" vertical="center" wrapText="1"/>
      <protection locked="0"/>
    </xf>
    <xf numFmtId="0" fontId="5" fillId="8" borderId="66" xfId="49" applyNumberFormat="1" applyFont="1" applyFill="1" applyBorder="1" applyAlignment="1" applyProtection="1">
      <alignment horizontal="left" vertical="center" wrapText="1"/>
      <protection locked="0"/>
    </xf>
    <xf numFmtId="0" fontId="5" fillId="8" borderId="20" xfId="49" applyNumberFormat="1" applyFont="1" applyFill="1" applyBorder="1" applyAlignment="1" applyProtection="1">
      <alignment horizontal="left" vertical="center" wrapText="1"/>
      <protection locked="0"/>
    </xf>
    <xf numFmtId="0" fontId="5" fillId="8" borderId="18" xfId="49" applyNumberFormat="1" applyFont="1" applyFill="1" applyBorder="1" applyAlignment="1" applyProtection="1">
      <alignment horizontal="left" vertical="center" wrapText="1"/>
      <protection locked="0"/>
    </xf>
    <xf numFmtId="4" fontId="5" fillId="6" borderId="66" xfId="27" applyNumberFormat="1" applyFont="1" applyFill="1" applyBorder="1" applyAlignment="1" applyProtection="1">
      <alignment horizontal="left" vertical="center" wrapText="1"/>
    </xf>
    <xf numFmtId="4" fontId="5" fillId="6" borderId="20" xfId="27" applyNumberFormat="1" applyFont="1" applyFill="1" applyBorder="1" applyAlignment="1" applyProtection="1">
      <alignment horizontal="left" vertical="center" wrapText="1"/>
    </xf>
    <xf numFmtId="4" fontId="5" fillId="6" borderId="18" xfId="27" applyNumberFormat="1" applyFont="1" applyFill="1" applyBorder="1" applyAlignment="1" applyProtection="1">
      <alignment horizontal="left" vertical="center" wrapText="1"/>
    </xf>
    <xf numFmtId="49" fontId="40" fillId="11" borderId="62" xfId="48" applyNumberFormat="1" applyFont="1" applyFill="1" applyBorder="1" applyAlignment="1" applyProtection="1">
      <alignment horizontal="center" vertical="center" wrapText="1"/>
      <protection locked="0"/>
    </xf>
    <xf numFmtId="49" fontId="40" fillId="11" borderId="64" xfId="48" applyNumberFormat="1" applyFont="1" applyFill="1" applyBorder="1" applyAlignment="1" applyProtection="1">
      <alignment horizontal="center" vertical="center" wrapText="1"/>
      <protection locked="0"/>
    </xf>
    <xf numFmtId="49" fontId="5" fillId="11" borderId="68" xfId="48" applyNumberFormat="1" applyFont="1" applyFill="1" applyBorder="1" applyAlignment="1" applyProtection="1">
      <alignment horizontal="center" vertical="center" wrapText="1"/>
    </xf>
    <xf numFmtId="49" fontId="5" fillId="11" borderId="69" xfId="48" applyNumberFormat="1" applyFont="1" applyFill="1" applyBorder="1" applyAlignment="1" applyProtection="1">
      <alignment horizontal="center" vertical="center" wrapText="1"/>
    </xf>
    <xf numFmtId="49" fontId="40" fillId="11" borderId="59" xfId="48" applyNumberFormat="1" applyFont="1" applyFill="1" applyBorder="1" applyAlignment="1" applyProtection="1">
      <alignment horizontal="center" vertical="center" wrapText="1"/>
      <protection locked="0"/>
    </xf>
    <xf numFmtId="49" fontId="40" fillId="11" borderId="70" xfId="48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69" fillId="0" borderId="0" xfId="49" applyFont="1" applyFill="1" applyBorder="1" applyAlignment="1" applyProtection="1">
      <alignment horizontal="center" vertical="center" wrapText="1"/>
    </xf>
    <xf numFmtId="0" fontId="0" fillId="7" borderId="17" xfId="34" applyNumberFormat="1" applyFont="1" applyFill="1" applyBorder="1" applyAlignment="1" applyProtection="1">
      <alignment horizontal="center" vertical="center" wrapText="1"/>
    </xf>
    <xf numFmtId="0" fontId="0" fillId="7" borderId="20" xfId="34" applyNumberFormat="1" applyFont="1" applyFill="1" applyBorder="1" applyAlignment="1" applyProtection="1">
      <alignment horizontal="center" vertical="center" wrapText="1"/>
    </xf>
    <xf numFmtId="0" fontId="0" fillId="7" borderId="18" xfId="34" applyNumberFormat="1" applyFont="1" applyFill="1" applyBorder="1" applyAlignment="1" applyProtection="1">
      <alignment horizontal="center" vertical="center" wrapText="1"/>
    </xf>
    <xf numFmtId="0" fontId="17" fillId="0" borderId="28" xfId="50" applyFont="1" applyFill="1" applyBorder="1" applyAlignment="1">
      <alignment horizontal="center" vertical="center" wrapText="1"/>
    </xf>
    <xf numFmtId="0" fontId="17" fillId="0" borderId="21" xfId="50" applyFont="1" applyFill="1" applyBorder="1" applyAlignment="1">
      <alignment horizontal="center" vertical="center" wrapText="1"/>
    </xf>
    <xf numFmtId="0" fontId="17" fillId="0" borderId="26" xfId="50" applyFont="1" applyFill="1" applyBorder="1" applyAlignment="1">
      <alignment horizontal="center" vertical="center" wrapText="1"/>
    </xf>
    <xf numFmtId="0" fontId="5" fillId="7" borderId="21" xfId="49" applyFont="1" applyFill="1" applyBorder="1" applyAlignment="1" applyProtection="1">
      <alignment horizontal="center" vertical="center" wrapText="1"/>
    </xf>
    <xf numFmtId="0" fontId="5" fillId="7" borderId="23" xfId="49" applyFont="1" applyFill="1" applyBorder="1" applyAlignment="1" applyProtection="1">
      <alignment horizontal="center" vertical="center" wrapText="1"/>
    </xf>
    <xf numFmtId="0" fontId="5" fillId="7" borderId="27" xfId="49" applyFont="1" applyFill="1" applyBorder="1" applyAlignment="1" applyProtection="1">
      <alignment horizontal="center" vertical="center" wrapText="1"/>
    </xf>
    <xf numFmtId="0" fontId="5" fillId="7" borderId="6" xfId="49" applyFont="1" applyFill="1" applyBorder="1" applyAlignment="1" applyProtection="1">
      <alignment horizontal="center" vertical="center" wrapText="1"/>
    </xf>
    <xf numFmtId="0" fontId="35" fillId="0" borderId="22" xfId="49" applyFont="1" applyFill="1" applyBorder="1" applyAlignment="1" applyProtection="1">
      <alignment horizontal="center" vertical="center" wrapText="1"/>
    </xf>
    <xf numFmtId="4" fontId="5" fillId="6" borderId="67" xfId="27" applyNumberFormat="1" applyFont="1" applyFill="1" applyBorder="1" applyAlignment="1" applyProtection="1">
      <alignment horizontal="left" vertical="center" wrapText="1"/>
    </xf>
    <xf numFmtId="4" fontId="5" fillId="6" borderId="22" xfId="27" applyNumberFormat="1" applyFont="1" applyFill="1" applyBorder="1" applyAlignment="1" applyProtection="1">
      <alignment horizontal="left" vertical="center" wrapText="1"/>
    </xf>
    <xf numFmtId="4" fontId="5" fillId="6" borderId="25" xfId="27" applyNumberFormat="1" applyFont="1" applyFill="1" applyBorder="1" applyAlignment="1" applyProtection="1">
      <alignment horizontal="left" vertical="center" wrapText="1"/>
    </xf>
    <xf numFmtId="0" fontId="30" fillId="7" borderId="51" xfId="31" applyNumberFormat="1" applyFont="1" applyFill="1" applyBorder="1" applyAlignment="1" applyProtection="1">
      <alignment horizontal="center" vertical="center" wrapText="1"/>
    </xf>
    <xf numFmtId="0" fontId="5" fillId="0" borderId="21" xfId="49" applyFont="1" applyFill="1" applyBorder="1" applyAlignment="1" applyProtection="1">
      <alignment horizontal="center" vertical="center" wrapText="1"/>
    </xf>
    <xf numFmtId="0" fontId="5" fillId="0" borderId="23" xfId="49" applyFont="1" applyFill="1" applyBorder="1" applyAlignment="1" applyProtection="1">
      <alignment horizontal="center" vertical="center" wrapText="1"/>
    </xf>
    <xf numFmtId="0" fontId="5" fillId="0" borderId="27" xfId="49" applyFont="1" applyFill="1" applyBorder="1" applyAlignment="1" applyProtection="1">
      <alignment horizontal="center" vertical="center" wrapText="1"/>
    </xf>
    <xf numFmtId="49" fontId="43" fillId="12" borderId="21" xfId="0" applyFont="1" applyFill="1" applyBorder="1" applyAlignment="1" applyProtection="1">
      <alignment horizontal="center" vertical="center" textRotation="90" wrapText="1"/>
    </xf>
    <xf numFmtId="49" fontId="43" fillId="12" borderId="23" xfId="0" applyFont="1" applyFill="1" applyBorder="1" applyAlignment="1" applyProtection="1">
      <alignment horizontal="center" vertical="center" textRotation="90" wrapText="1"/>
    </xf>
    <xf numFmtId="49" fontId="43" fillId="12" borderId="27" xfId="0" applyFont="1" applyFill="1" applyBorder="1" applyAlignment="1" applyProtection="1">
      <alignment horizontal="center" vertical="center" textRotation="90" wrapText="1"/>
    </xf>
    <xf numFmtId="0" fontId="5" fillId="13" borderId="6" xfId="39" applyFont="1" applyFill="1" applyBorder="1" applyAlignment="1" applyProtection="1">
      <alignment horizontal="center" vertical="center" wrapText="1"/>
    </xf>
    <xf numFmtId="0" fontId="5" fillId="13" borderId="26" xfId="41" applyFont="1" applyFill="1" applyBorder="1" applyAlignment="1" applyProtection="1">
      <alignment horizontal="center" vertical="center" wrapText="1"/>
    </xf>
    <xf numFmtId="0" fontId="5" fillId="13" borderId="24" xfId="41" applyFont="1" applyFill="1" applyBorder="1" applyAlignment="1" applyProtection="1">
      <alignment horizontal="center" vertical="center" wrapText="1"/>
    </xf>
    <xf numFmtId="0" fontId="5" fillId="13" borderId="29" xfId="41" applyFont="1" applyFill="1" applyBorder="1" applyAlignment="1" applyProtection="1">
      <alignment horizontal="center" vertical="center" wrapText="1"/>
    </xf>
    <xf numFmtId="0" fontId="5" fillId="13" borderId="22" xfId="41" applyFont="1" applyFill="1" applyBorder="1" applyAlignment="1" applyProtection="1">
      <alignment horizontal="center" vertical="center" wrapText="1"/>
    </xf>
    <xf numFmtId="0" fontId="0" fillId="13" borderId="17" xfId="41" applyFont="1" applyFill="1" applyBorder="1" applyAlignment="1" applyProtection="1">
      <alignment horizontal="center" vertical="center" wrapText="1"/>
    </xf>
    <xf numFmtId="0" fontId="0" fillId="13" borderId="20" xfId="41" applyFont="1" applyFill="1" applyBorder="1" applyAlignment="1" applyProtection="1">
      <alignment horizontal="center" vertical="center" wrapText="1"/>
    </xf>
    <xf numFmtId="49" fontId="43" fillId="12" borderId="17" xfId="0" applyFont="1" applyFill="1" applyBorder="1" applyAlignment="1" applyProtection="1">
      <alignment horizontal="center" vertical="center" textRotation="90" wrapText="1"/>
    </xf>
    <xf numFmtId="49" fontId="0" fillId="11" borderId="21" xfId="48" applyNumberFormat="1" applyFont="1" applyFill="1" applyBorder="1" applyAlignment="1" applyProtection="1">
      <alignment horizontal="center" vertical="center" wrapText="1"/>
      <protection locked="0"/>
    </xf>
    <xf numFmtId="0" fontId="52" fillId="0" borderId="22" xfId="41" applyFont="1" applyFill="1" applyBorder="1" applyAlignment="1" applyProtection="1">
      <alignment horizontal="center" vertical="center" wrapText="1"/>
    </xf>
    <xf numFmtId="0" fontId="5" fillId="6" borderId="6" xfId="48" applyNumberFormat="1" applyFont="1" applyFill="1" applyBorder="1" applyAlignment="1" applyProtection="1">
      <alignment horizontal="left" vertical="center" wrapText="1"/>
    </xf>
    <xf numFmtId="0" fontId="0" fillId="7" borderId="6" xfId="34" applyNumberFormat="1" applyFont="1" applyFill="1" applyBorder="1" applyAlignment="1" applyProtection="1">
      <alignment horizontal="center" vertical="center" wrapText="1"/>
    </xf>
    <xf numFmtId="0" fontId="5" fillId="7" borderId="6" xfId="34" applyNumberFormat="1" applyFont="1" applyFill="1" applyBorder="1" applyAlignment="1" applyProtection="1">
      <alignment horizontal="center" vertical="center" wrapText="1"/>
    </xf>
    <xf numFmtId="0" fontId="0" fillId="13" borderId="6" xfId="41" applyFont="1" applyFill="1" applyBorder="1" applyAlignment="1" applyProtection="1">
      <alignment horizontal="center" vertical="center" wrapText="1"/>
    </xf>
    <xf numFmtId="0" fontId="5" fillId="0" borderId="0" xfId="48" applyNumberFormat="1" applyFont="1" applyFill="1" applyBorder="1" applyAlignment="1" applyProtection="1">
      <alignment horizontal="center" vertical="center" wrapText="1"/>
    </xf>
    <xf numFmtId="0" fontId="17" fillId="0" borderId="28" xfId="50" applyFont="1" applyBorder="1" applyAlignment="1">
      <alignment horizontal="center" vertical="center" wrapText="1"/>
    </xf>
    <xf numFmtId="0" fontId="17" fillId="0" borderId="21" xfId="50" applyFont="1" applyBorder="1" applyAlignment="1">
      <alignment horizontal="center" vertical="center" wrapText="1"/>
    </xf>
    <xf numFmtId="0" fontId="17" fillId="0" borderId="26" xfId="50" applyFont="1" applyBorder="1" applyAlignment="1">
      <alignment horizontal="center" vertical="center" wrapText="1"/>
    </xf>
    <xf numFmtId="0" fontId="17" fillId="0" borderId="24" xfId="50" applyFont="1" applyBorder="1" applyAlignment="1">
      <alignment horizontal="center" vertical="center" wrapText="1"/>
    </xf>
    <xf numFmtId="0" fontId="5" fillId="0" borderId="22" xfId="30" applyFont="1" applyFill="1" applyBorder="1" applyAlignment="1" applyProtection="1">
      <alignment horizontal="center" vertical="center" wrapText="1"/>
    </xf>
    <xf numFmtId="0" fontId="5" fillId="6" borderId="58" xfId="48" applyNumberFormat="1" applyFont="1" applyFill="1" applyBorder="1" applyAlignment="1" applyProtection="1">
      <alignment horizontal="left" vertical="center" wrapText="1"/>
    </xf>
    <xf numFmtId="0" fontId="5" fillId="6" borderId="20" xfId="48" applyNumberFormat="1" applyFont="1" applyFill="1" applyBorder="1" applyAlignment="1" applyProtection="1">
      <alignment horizontal="left" vertical="center" wrapText="1"/>
    </xf>
    <xf numFmtId="0" fontId="5" fillId="6" borderId="18" xfId="48" applyNumberFormat="1" applyFont="1" applyFill="1" applyBorder="1" applyAlignment="1" applyProtection="1">
      <alignment horizontal="left" vertical="center" wrapText="1"/>
    </xf>
    <xf numFmtId="0" fontId="35" fillId="0" borderId="0" xfId="49" applyFont="1" applyFill="1" applyBorder="1" applyAlignment="1" applyProtection="1">
      <alignment horizontal="center" vertical="center" wrapText="1"/>
    </xf>
    <xf numFmtId="49" fontId="5" fillId="11" borderId="52" xfId="48" applyNumberFormat="1" applyFont="1" applyFill="1" applyBorder="1" applyAlignment="1" applyProtection="1">
      <alignment horizontal="center" vertical="center" wrapText="1"/>
    </xf>
    <xf numFmtId="49" fontId="0" fillId="11" borderId="6" xfId="48" applyNumberFormat="1" applyFont="1" applyFill="1" applyBorder="1" applyAlignment="1" applyProtection="1">
      <alignment horizontal="center" vertical="center" wrapText="1"/>
      <protection locked="0"/>
    </xf>
    <xf numFmtId="49" fontId="40" fillId="11" borderId="6" xfId="48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49" applyFont="1" applyFill="1" applyAlignment="1" applyProtection="1">
      <alignment horizontal="center" vertical="center" wrapText="1"/>
    </xf>
    <xf numFmtId="0" fontId="35" fillId="7" borderId="0" xfId="49" applyFont="1" applyFill="1" applyBorder="1" applyAlignment="1" applyProtection="1">
      <alignment horizontal="center" vertical="center" wrapText="1"/>
    </xf>
    <xf numFmtId="0" fontId="0" fillId="7" borderId="26" xfId="34" applyNumberFormat="1" applyFont="1" applyFill="1" applyBorder="1" applyAlignment="1" applyProtection="1">
      <alignment horizontal="center" vertical="center" wrapText="1"/>
    </xf>
    <xf numFmtId="0" fontId="0" fillId="7" borderId="34" xfId="34" applyNumberFormat="1" applyFont="1" applyFill="1" applyBorder="1" applyAlignment="1" applyProtection="1">
      <alignment horizontal="center" vertical="center" wrapText="1"/>
    </xf>
    <xf numFmtId="0" fontId="0" fillId="7" borderId="29" xfId="34" applyNumberFormat="1" applyFont="1" applyFill="1" applyBorder="1" applyAlignment="1" applyProtection="1">
      <alignment horizontal="center" vertical="center" wrapText="1"/>
    </xf>
    <xf numFmtId="0" fontId="5" fillId="6" borderId="26" xfId="48" applyNumberFormat="1" applyFont="1" applyFill="1" applyBorder="1" applyAlignment="1" applyProtection="1">
      <alignment horizontal="left" vertical="center" wrapText="1"/>
    </xf>
    <xf numFmtId="0" fontId="5" fillId="6" borderId="24" xfId="48" applyNumberFormat="1" applyFont="1" applyFill="1" applyBorder="1" applyAlignment="1" applyProtection="1">
      <alignment horizontal="left" vertical="center" wrapText="1"/>
    </xf>
    <xf numFmtId="0" fontId="5" fillId="6" borderId="28" xfId="48" applyNumberFormat="1" applyFont="1" applyFill="1" applyBorder="1" applyAlignment="1" applyProtection="1">
      <alignment horizontal="left" vertical="center" wrapText="1"/>
    </xf>
    <xf numFmtId="0" fontId="0" fillId="7" borderId="24" xfId="34" applyNumberFormat="1" applyFont="1" applyFill="1" applyBorder="1" applyAlignment="1" applyProtection="1">
      <alignment horizontal="center" vertical="center" wrapText="1"/>
    </xf>
    <xf numFmtId="0" fontId="0" fillId="7" borderId="28" xfId="34" applyNumberFormat="1" applyFont="1" applyFill="1" applyBorder="1" applyAlignment="1" applyProtection="1">
      <alignment horizontal="center" vertical="center" wrapText="1"/>
    </xf>
    <xf numFmtId="0" fontId="0" fillId="7" borderId="0" xfId="34" applyNumberFormat="1" applyFont="1" applyFill="1" applyBorder="1" applyAlignment="1" applyProtection="1">
      <alignment horizontal="center" vertical="center" wrapText="1"/>
    </xf>
    <xf numFmtId="0" fontId="0" fillId="7" borderId="5" xfId="34" applyNumberFormat="1" applyFont="1" applyFill="1" applyBorder="1" applyAlignment="1" applyProtection="1">
      <alignment horizontal="center" vertical="center" wrapText="1"/>
    </xf>
    <xf numFmtId="0" fontId="0" fillId="7" borderId="22" xfId="34" applyNumberFormat="1" applyFont="1" applyFill="1" applyBorder="1" applyAlignment="1" applyProtection="1">
      <alignment horizontal="center" vertical="center" wrapText="1"/>
    </xf>
    <xf numFmtId="0" fontId="0" fillId="7" borderId="25" xfId="34" applyNumberFormat="1" applyFont="1" applyFill="1" applyBorder="1" applyAlignment="1" applyProtection="1">
      <alignment horizontal="center" vertical="center" wrapText="1"/>
    </xf>
    <xf numFmtId="0" fontId="35" fillId="0" borderId="5" xfId="49" applyFont="1" applyFill="1" applyBorder="1" applyAlignment="1" applyProtection="1">
      <alignment horizontal="center" vertical="center" wrapText="1"/>
    </xf>
    <xf numFmtId="0" fontId="35" fillId="0" borderId="21" xfId="49" applyFont="1" applyFill="1" applyBorder="1" applyAlignment="1" applyProtection="1">
      <alignment horizontal="center" vertical="center" wrapText="1"/>
    </xf>
    <xf numFmtId="0" fontId="35" fillId="0" borderId="27" xfId="49" applyFont="1" applyFill="1" applyBorder="1" applyAlignment="1" applyProtection="1">
      <alignment horizontal="center" vertical="center" wrapText="1"/>
    </xf>
    <xf numFmtId="0" fontId="35" fillId="0" borderId="23" xfId="49" applyFont="1" applyFill="1" applyBorder="1" applyAlignment="1" applyProtection="1">
      <alignment horizontal="center" vertical="center" wrapText="1"/>
    </xf>
    <xf numFmtId="0" fontId="5" fillId="7" borderId="21" xfId="49" applyNumberFormat="1" applyFont="1" applyFill="1" applyBorder="1" applyAlignment="1" applyProtection="1">
      <alignment horizontal="left" vertical="center" wrapText="1"/>
    </xf>
    <xf numFmtId="0" fontId="5" fillId="7" borderId="23" xfId="49" applyNumberFormat="1" applyFont="1" applyFill="1" applyBorder="1" applyAlignment="1" applyProtection="1">
      <alignment horizontal="left" vertical="center" wrapText="1"/>
    </xf>
    <xf numFmtId="0" fontId="5" fillId="7" borderId="27" xfId="49" applyNumberFormat="1" applyFont="1" applyFill="1" applyBorder="1" applyAlignment="1" applyProtection="1">
      <alignment horizontal="left" vertical="center" wrapText="1"/>
    </xf>
    <xf numFmtId="0" fontId="5" fillId="6" borderId="26" xfId="49" applyNumberFormat="1" applyFont="1" applyFill="1" applyBorder="1" applyAlignment="1" applyProtection="1">
      <alignment horizontal="left" vertical="center" wrapText="1"/>
    </xf>
    <xf numFmtId="0" fontId="5" fillId="6" borderId="24" xfId="49" applyNumberFormat="1" applyFont="1" applyFill="1" applyBorder="1" applyAlignment="1" applyProtection="1">
      <alignment horizontal="left" vertical="center" wrapText="1"/>
    </xf>
    <xf numFmtId="0" fontId="5" fillId="6" borderId="28" xfId="49" applyNumberFormat="1" applyFont="1" applyFill="1" applyBorder="1" applyAlignment="1" applyProtection="1">
      <alignment horizontal="left" vertical="center" wrapText="1"/>
    </xf>
    <xf numFmtId="0" fontId="5" fillId="6" borderId="17" xfId="49" applyNumberFormat="1" applyFont="1" applyFill="1" applyBorder="1" applyAlignment="1" applyProtection="1">
      <alignment horizontal="left" vertical="center" wrapText="1"/>
    </xf>
    <xf numFmtId="0" fontId="5" fillId="6" borderId="20" xfId="49" applyNumberFormat="1" applyFont="1" applyFill="1" applyBorder="1" applyAlignment="1" applyProtection="1">
      <alignment horizontal="left" vertical="center" wrapText="1"/>
    </xf>
    <xf numFmtId="0" fontId="5" fillId="6" borderId="18" xfId="49" applyNumberFormat="1" applyFont="1" applyFill="1" applyBorder="1" applyAlignment="1" applyProtection="1">
      <alignment horizontal="left" vertical="center" wrapText="1"/>
    </xf>
    <xf numFmtId="0" fontId="5" fillId="6" borderId="67" xfId="41" applyNumberFormat="1" applyFont="1" applyFill="1" applyBorder="1" applyAlignment="1" applyProtection="1">
      <alignment horizontal="left" vertical="center" wrapText="1"/>
    </xf>
    <xf numFmtId="0" fontId="5" fillId="6" borderId="22" xfId="41" applyNumberFormat="1" applyFont="1" applyFill="1" applyBorder="1" applyAlignment="1" applyProtection="1">
      <alignment horizontal="left" vertical="center" wrapText="1"/>
    </xf>
    <xf numFmtId="0" fontId="5" fillId="6" borderId="73" xfId="41" applyNumberFormat="1" applyFont="1" applyFill="1" applyBorder="1" applyAlignment="1" applyProtection="1">
      <alignment horizontal="left" vertical="center" wrapText="1"/>
    </xf>
    <xf numFmtId="49" fontId="5" fillId="7" borderId="21" xfId="49" applyNumberFormat="1" applyFont="1" applyFill="1" applyBorder="1" applyAlignment="1" applyProtection="1">
      <alignment horizontal="center" vertical="center" wrapText="1"/>
    </xf>
    <xf numFmtId="49" fontId="5" fillId="7" borderId="23" xfId="49" applyNumberFormat="1" applyFont="1" applyFill="1" applyBorder="1" applyAlignment="1" applyProtection="1">
      <alignment horizontal="center" vertical="center" wrapText="1"/>
    </xf>
    <xf numFmtId="49" fontId="5" fillId="7" borderId="27" xfId="49" applyNumberFormat="1" applyFont="1" applyFill="1" applyBorder="1" applyAlignment="1" applyProtection="1">
      <alignment horizontal="center" vertical="center" wrapText="1"/>
    </xf>
    <xf numFmtId="49" fontId="5" fillId="10" borderId="62" xfId="49" applyNumberFormat="1" applyFont="1" applyFill="1" applyBorder="1" applyAlignment="1" applyProtection="1">
      <alignment horizontal="left" vertical="center" wrapText="1" indent="4"/>
      <protection locked="0"/>
    </xf>
    <xf numFmtId="49" fontId="5" fillId="10" borderId="63" xfId="49" applyNumberFormat="1" applyFont="1" applyFill="1" applyBorder="1" applyAlignment="1" applyProtection="1">
      <alignment horizontal="left" vertical="center" wrapText="1" indent="4"/>
      <protection locked="0"/>
    </xf>
    <xf numFmtId="49" fontId="5" fillId="10" borderId="64" xfId="49" applyNumberFormat="1" applyFont="1" applyFill="1" applyBorder="1" applyAlignment="1" applyProtection="1">
      <alignment horizontal="left" vertical="center" wrapText="1" indent="4"/>
      <protection locked="0"/>
    </xf>
    <xf numFmtId="49" fontId="5" fillId="11" borderId="65" xfId="48" applyNumberFormat="1" applyFont="1" applyFill="1" applyBorder="1" applyAlignment="1" applyProtection="1">
      <alignment horizontal="center" vertical="center" wrapText="1"/>
    </xf>
    <xf numFmtId="0" fontId="5" fillId="0" borderId="62" xfId="49" applyNumberFormat="1" applyFont="1" applyFill="1" applyBorder="1" applyAlignment="1" applyProtection="1">
      <alignment horizontal="center" vertical="center" wrapText="1"/>
    </xf>
    <xf numFmtId="0" fontId="5" fillId="0" borderId="63" xfId="49" applyNumberFormat="1" applyFont="1" applyFill="1" applyBorder="1" applyAlignment="1" applyProtection="1">
      <alignment horizontal="center" vertical="center" wrapText="1"/>
    </xf>
    <xf numFmtId="0" fontId="5" fillId="0" borderId="64" xfId="49" applyNumberFormat="1" applyFont="1" applyFill="1" applyBorder="1" applyAlignment="1" applyProtection="1">
      <alignment horizontal="center" vertical="center" wrapText="1"/>
    </xf>
    <xf numFmtId="0" fontId="5" fillId="0" borderId="26" xfId="49" applyNumberFormat="1" applyFont="1" applyFill="1" applyBorder="1" applyAlignment="1" applyProtection="1">
      <alignment horizontal="center" vertical="center" wrapText="1"/>
    </xf>
    <xf numFmtId="0" fontId="5" fillId="0" borderId="29" xfId="49" applyNumberFormat="1" applyFont="1" applyFill="1" applyBorder="1" applyAlignment="1" applyProtection="1">
      <alignment horizontal="center" vertical="center" wrapText="1"/>
    </xf>
    <xf numFmtId="49" fontId="5" fillId="11" borderId="71" xfId="48" applyNumberFormat="1" applyFont="1" applyFill="1" applyBorder="1" applyAlignment="1" applyProtection="1">
      <alignment horizontal="center" vertical="center" wrapText="1"/>
    </xf>
    <xf numFmtId="49" fontId="5" fillId="11" borderId="72" xfId="48" applyNumberFormat="1" applyFont="1" applyFill="1" applyBorder="1" applyAlignment="1" applyProtection="1">
      <alignment horizontal="center" vertical="center" wrapText="1"/>
    </xf>
    <xf numFmtId="49" fontId="55" fillId="0" borderId="20" xfId="0" applyNumberFormat="1" applyFont="1" applyFill="1" applyBorder="1" applyAlignment="1">
      <alignment horizontal="center" vertical="center"/>
    </xf>
    <xf numFmtId="49" fontId="5" fillId="0" borderId="28" xfId="0" applyFont="1" applyFill="1" applyBorder="1" applyAlignment="1">
      <alignment horizontal="center" vertical="center" wrapText="1"/>
    </xf>
    <xf numFmtId="49" fontId="5" fillId="0" borderId="21" xfId="0" applyFont="1" applyFill="1" applyBorder="1" applyAlignment="1">
      <alignment horizontal="center" vertical="center" wrapText="1"/>
    </xf>
    <xf numFmtId="49" fontId="5" fillId="0" borderId="26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49" fontId="5" fillId="0" borderId="6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6" borderId="6" xfId="41" applyNumberFormat="1" applyFont="1" applyFill="1" applyBorder="1" applyAlignment="1" applyProtection="1">
      <alignment horizontal="center" vertical="center" wrapText="1"/>
    </xf>
    <xf numFmtId="0" fontId="5" fillId="6" borderId="6" xfId="41" applyNumberFormat="1" applyFont="1" applyFill="1" applyBorder="1" applyAlignment="1" applyProtection="1">
      <alignment horizontal="left" vertical="center" wrapText="1" indent="1"/>
    </xf>
    <xf numFmtId="49" fontId="5" fillId="0" borderId="0" xfId="0" applyNumberFormat="1" applyFont="1" applyAlignment="1">
      <alignment horizontal="center" vertical="center"/>
    </xf>
    <xf numFmtId="0" fontId="76" fillId="0" borderId="0" xfId="37" applyNumberFormat="1" applyFont="1" applyAlignment="1">
      <alignment horizontal="justify" vertical="top" wrapText="1"/>
    </xf>
    <xf numFmtId="0" fontId="57" fillId="0" borderId="0" xfId="0" applyNumberFormat="1" applyFont="1" applyBorder="1" applyAlignment="1">
      <alignment horizontal="center" vertical="center" wrapText="1"/>
    </xf>
    <xf numFmtId="49" fontId="5" fillId="0" borderId="0" xfId="0" applyFont="1" applyFill="1" applyBorder="1" applyAlignment="1">
      <alignment horizontal="left" vertical="center" wrapText="1" indent="1"/>
    </xf>
    <xf numFmtId="49" fontId="5" fillId="0" borderId="24" xfId="0" applyFont="1" applyFill="1" applyBorder="1" applyAlignment="1">
      <alignment horizontal="center" vertical="center" wrapText="1"/>
    </xf>
    <xf numFmtId="49" fontId="5" fillId="0" borderId="6" xfId="0" applyFont="1" applyBorder="1" applyAlignment="1">
      <alignment horizontal="center" vertical="center"/>
    </xf>
    <xf numFmtId="49" fontId="30" fillId="7" borderId="0" xfId="31" applyNumberFormat="1" applyFont="1" applyFill="1" applyBorder="1" applyAlignment="1" applyProtection="1">
      <alignment horizontal="center" vertical="center" wrapText="1"/>
    </xf>
    <xf numFmtId="49" fontId="5" fillId="8" borderId="17" xfId="48" applyNumberFormat="1" applyFont="1" applyFill="1" applyBorder="1" applyAlignment="1" applyProtection="1">
      <alignment horizontal="center" vertical="center" wrapText="1"/>
      <protection locked="0"/>
    </xf>
    <xf numFmtId="49" fontId="5" fillId="8" borderId="20" xfId="48" applyNumberFormat="1" applyFont="1" applyFill="1" applyBorder="1" applyAlignment="1" applyProtection="1">
      <alignment horizontal="center" vertical="center" wrapText="1"/>
      <protection locked="0"/>
    </xf>
    <xf numFmtId="49" fontId="5" fillId="8" borderId="18" xfId="48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0" applyFont="1" applyFill="1" applyBorder="1" applyAlignment="1">
      <alignment horizontal="center" vertical="center" wrapText="1"/>
    </xf>
    <xf numFmtId="49" fontId="5" fillId="0" borderId="6" xfId="0" applyFont="1" applyFill="1" applyBorder="1" applyAlignment="1">
      <alignment horizontal="center" vertical="center" wrapText="1"/>
    </xf>
    <xf numFmtId="49" fontId="5" fillId="0" borderId="17" xfId="0" applyFont="1" applyFill="1" applyBorder="1" applyAlignment="1">
      <alignment horizontal="center" vertical="center" wrapText="1"/>
    </xf>
    <xf numFmtId="49" fontId="5" fillId="0" borderId="27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/>
    </xf>
    <xf numFmtId="49" fontId="5" fillId="0" borderId="29" xfId="0" applyFont="1" applyFill="1" applyBorder="1" applyAlignment="1">
      <alignment horizontal="center" vertical="center" wrapText="1"/>
    </xf>
    <xf numFmtId="49" fontId="5" fillId="0" borderId="25" xfId="0" applyFont="1" applyFill="1" applyBorder="1" applyAlignment="1">
      <alignment horizontal="center" vertical="center" wrapText="1"/>
    </xf>
    <xf numFmtId="0" fontId="68" fillId="12" borderId="21" xfId="0" applyNumberFormat="1" applyFont="1" applyFill="1" applyBorder="1" applyAlignment="1" applyProtection="1">
      <alignment horizontal="center" vertical="center" textRotation="90"/>
    </xf>
    <xf numFmtId="0" fontId="68" fillId="12" borderId="23" xfId="0" applyNumberFormat="1" applyFont="1" applyFill="1" applyBorder="1" applyAlignment="1" applyProtection="1">
      <alignment horizontal="center" vertical="center" textRotation="90"/>
    </xf>
    <xf numFmtId="0" fontId="68" fillId="12" borderId="27" xfId="0" applyNumberFormat="1" applyFont="1" applyFill="1" applyBorder="1" applyAlignment="1" applyProtection="1">
      <alignment horizontal="center" vertical="center" textRotation="90"/>
    </xf>
    <xf numFmtId="49" fontId="5" fillId="0" borderId="6" xfId="0" applyNumberFormat="1" applyFont="1" applyFill="1" applyBorder="1" applyAlignment="1">
      <alignment horizontal="center" vertical="center"/>
    </xf>
    <xf numFmtId="49" fontId="5" fillId="8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5" fillId="8" borderId="27" xfId="0" applyNumberFormat="1" applyFont="1" applyFill="1" applyBorder="1" applyAlignment="1" applyProtection="1">
      <alignment horizontal="left" vertical="center" wrapText="1" indent="1"/>
      <protection locked="0"/>
    </xf>
    <xf numFmtId="49" fontId="5" fillId="0" borderId="17" xfId="0" applyFont="1" applyFill="1" applyBorder="1" applyAlignment="1">
      <alignment horizontal="left" vertical="center"/>
    </xf>
    <xf numFmtId="49" fontId="5" fillId="0" borderId="20" xfId="0" applyFont="1" applyFill="1" applyBorder="1" applyAlignment="1">
      <alignment horizontal="left" vertical="center"/>
    </xf>
    <xf numFmtId="49" fontId="5" fillId="0" borderId="17" xfId="0" applyFont="1" applyFill="1" applyBorder="1" applyAlignment="1">
      <alignment horizontal="left" vertical="center" wrapText="1"/>
    </xf>
    <xf numFmtId="49" fontId="5" fillId="0" borderId="20" xfId="0" applyFont="1" applyFill="1" applyBorder="1" applyAlignment="1">
      <alignment horizontal="left" vertical="center" wrapText="1"/>
    </xf>
    <xf numFmtId="0" fontId="59" fillId="0" borderId="4" xfId="0" applyNumberFormat="1" applyFont="1" applyFill="1" applyBorder="1" applyAlignment="1" applyProtection="1">
      <alignment horizontal="center" vertical="center" wrapText="1"/>
    </xf>
    <xf numFmtId="49" fontId="59" fillId="0" borderId="0" xfId="0" applyFont="1" applyFill="1" applyAlignment="1" applyProtection="1">
      <alignment horizontal="center" vertical="top" wrapText="1"/>
    </xf>
    <xf numFmtId="49" fontId="59" fillId="0" borderId="4" xfId="0" applyFont="1" applyFill="1" applyBorder="1" applyAlignment="1" applyProtection="1">
      <alignment horizontal="center" vertical="center" wrapText="1"/>
    </xf>
    <xf numFmtId="49" fontId="59" fillId="0" borderId="31" xfId="0" applyFont="1" applyFill="1" applyBorder="1" applyAlignment="1" applyProtection="1">
      <alignment horizontal="left" vertical="center" wrapText="1"/>
    </xf>
    <xf numFmtId="49" fontId="59" fillId="0" borderId="35" xfId="0" applyFont="1" applyFill="1" applyBorder="1" applyAlignment="1" applyProtection="1">
      <alignment horizontal="center" vertical="top" wrapText="1"/>
    </xf>
    <xf numFmtId="49" fontId="59" fillId="0" borderId="0" xfId="0" applyFont="1" applyFill="1" applyBorder="1" applyAlignment="1" applyProtection="1">
      <alignment horizontal="center" vertical="top" wrapText="1"/>
    </xf>
    <xf numFmtId="49" fontId="59" fillId="0" borderId="0" xfId="0" applyFont="1" applyFill="1" applyAlignment="1" applyProtection="1">
      <alignment horizontal="center" vertical="top"/>
    </xf>
    <xf numFmtId="49" fontId="61" fillId="0" borderId="0" xfId="0" applyFont="1" applyFill="1" applyAlignment="1" applyProtection="1">
      <alignment horizontal="center" vertical="center" wrapText="1"/>
    </xf>
    <xf numFmtId="49" fontId="61" fillId="0" borderId="0" xfId="0" applyFont="1" applyFill="1" applyBorder="1" applyAlignment="1" applyProtection="1">
      <alignment horizontal="center" vertical="center" wrapText="1"/>
    </xf>
    <xf numFmtId="49" fontId="59" fillId="0" borderId="0" xfId="0" applyFont="1" applyFill="1" applyBorder="1" applyAlignment="1" applyProtection="1">
      <alignment horizontal="center" vertical="top"/>
    </xf>
    <xf numFmtId="0" fontId="58" fillId="0" borderId="4" xfId="0" applyNumberFormat="1" applyFont="1" applyFill="1" applyBorder="1" applyAlignment="1" applyProtection="1">
      <alignment horizontal="left" vertical="center"/>
    </xf>
    <xf numFmtId="0" fontId="58" fillId="0" borderId="4" xfId="0" applyNumberFormat="1" applyFont="1" applyFill="1" applyBorder="1" applyAlignment="1" applyProtection="1">
      <alignment horizontal="center" vertical="center" wrapText="1"/>
    </xf>
    <xf numFmtId="0" fontId="58" fillId="0" borderId="4" xfId="0" applyNumberFormat="1" applyFont="1" applyFill="1" applyBorder="1" applyAlignment="1" applyProtection="1">
      <alignment horizontal="center" vertical="center"/>
    </xf>
    <xf numFmtId="0" fontId="58" fillId="0" borderId="30" xfId="0" applyNumberFormat="1" applyFont="1" applyFill="1" applyBorder="1" applyAlignment="1" applyProtection="1">
      <alignment horizontal="center" vertical="center" wrapText="1"/>
    </xf>
    <xf numFmtId="0" fontId="58" fillId="0" borderId="36" xfId="0" applyNumberFormat="1" applyFont="1" applyFill="1" applyBorder="1" applyAlignment="1" applyProtection="1">
      <alignment horizontal="center" vertical="center" wrapText="1"/>
    </xf>
    <xf numFmtId="0" fontId="58" fillId="0" borderId="4" xfId="0" applyNumberFormat="1" applyFont="1" applyFill="1" applyBorder="1" applyAlignment="1" applyProtection="1">
      <alignment horizontal="left" vertical="center" wrapText="1"/>
    </xf>
    <xf numFmtId="49" fontId="10" fillId="0" borderId="0" xfId="37" applyFont="1" applyAlignment="1">
      <alignment horizontal="center" vertical="center"/>
    </xf>
    <xf numFmtId="0" fontId="5" fillId="0" borderId="17" xfId="42" applyNumberFormat="1" applyFont="1" applyFill="1" applyBorder="1" applyAlignment="1" applyProtection="1">
      <alignment horizontal="left" vertical="center" wrapText="1"/>
    </xf>
    <xf numFmtId="0" fontId="5" fillId="0" borderId="20" xfId="42" applyNumberFormat="1" applyFont="1" applyFill="1" applyBorder="1" applyAlignment="1" applyProtection="1">
      <alignment horizontal="left" vertical="center" wrapText="1"/>
    </xf>
    <xf numFmtId="0" fontId="5" fillId="0" borderId="18" xfId="42" applyNumberFormat="1" applyFont="1" applyFill="1" applyBorder="1" applyAlignment="1" applyProtection="1">
      <alignment horizontal="left" vertical="center" wrapText="1"/>
    </xf>
    <xf numFmtId="0" fontId="17" fillId="0" borderId="74" xfId="30" applyFont="1" applyFill="1" applyBorder="1" applyAlignment="1" applyProtection="1">
      <alignment horizontal="center" vertical="center" wrapText="1"/>
    </xf>
    <xf numFmtId="0" fontId="5" fillId="0" borderId="75" xfId="30" applyFont="1" applyFill="1" applyBorder="1" applyAlignment="1" applyProtection="1">
      <alignment horizontal="center" vertical="center" wrapText="1"/>
    </xf>
    <xf numFmtId="49" fontId="5" fillId="0" borderId="0" xfId="37" applyFont="1" applyAlignment="1">
      <alignment horizontal="left" vertical="top" wrapText="1"/>
    </xf>
    <xf numFmtId="49" fontId="44" fillId="13" borderId="20" xfId="0" applyFont="1" applyFill="1" applyBorder="1" applyAlignment="1">
      <alignment horizontal="center" vertical="center"/>
    </xf>
    <xf numFmtId="0" fontId="5" fillId="0" borderId="17" xfId="49" applyNumberFormat="1" applyFont="1" applyFill="1" applyBorder="1" applyAlignment="1" applyProtection="1">
      <alignment horizontal="left" vertical="center" wrapText="1"/>
    </xf>
    <xf numFmtId="0" fontId="5" fillId="0" borderId="20" xfId="49" applyNumberFormat="1" applyFont="1" applyFill="1" applyBorder="1" applyAlignment="1" applyProtection="1">
      <alignment horizontal="left" vertical="center" wrapText="1"/>
    </xf>
    <xf numFmtId="0" fontId="5" fillId="0" borderId="18" xfId="49" applyNumberFormat="1" applyFont="1" applyFill="1" applyBorder="1" applyAlignment="1" applyProtection="1">
      <alignment horizontal="left" vertical="center" wrapText="1"/>
    </xf>
    <xf numFmtId="49" fontId="59" fillId="0" borderId="4" xfId="0" applyFont="1" applyFill="1" applyBorder="1" applyAlignment="1" applyProtection="1">
      <alignment horizontal="left" vertical="center" wrapText="1" indent="1"/>
    </xf>
    <xf numFmtId="4" fontId="59" fillId="0" borderId="37" xfId="0" applyNumberFormat="1" applyFont="1" applyFill="1" applyBorder="1" applyAlignment="1" applyProtection="1">
      <alignment horizontal="center" vertical="center" wrapText="1"/>
    </xf>
    <xf numFmtId="4" fontId="59" fillId="0" borderId="38" xfId="0" applyNumberFormat="1" applyFont="1" applyFill="1" applyBorder="1" applyAlignment="1" applyProtection="1">
      <alignment horizontal="center" vertical="center" wrapText="1"/>
    </xf>
    <xf numFmtId="0" fontId="59" fillId="0" borderId="37" xfId="0" applyNumberFormat="1" applyFont="1" applyFill="1" applyBorder="1" applyAlignment="1" applyProtection="1">
      <alignment horizontal="center" vertical="center" wrapText="1"/>
    </xf>
    <xf numFmtId="0" fontId="59" fillId="0" borderId="43" xfId="0" applyNumberFormat="1" applyFont="1" applyFill="1" applyBorder="1" applyAlignment="1" applyProtection="1">
      <alignment horizontal="center" vertical="center" wrapText="1"/>
    </xf>
    <xf numFmtId="0" fontId="59" fillId="0" borderId="38" xfId="0" applyNumberFormat="1" applyFont="1" applyFill="1" applyBorder="1" applyAlignment="1" applyProtection="1">
      <alignment horizontal="center" vertical="center" wrapText="1"/>
    </xf>
    <xf numFmtId="49" fontId="59" fillId="0" borderId="4" xfId="0" applyFont="1" applyFill="1" applyBorder="1" applyAlignment="1" applyProtection="1">
      <alignment vertical="center" wrapText="1"/>
    </xf>
    <xf numFmtId="49" fontId="59" fillId="0" borderId="37" xfId="0" applyFont="1" applyFill="1" applyBorder="1" applyAlignment="1" applyProtection="1">
      <alignment horizontal="center" vertical="center" wrapText="1"/>
    </xf>
    <xf numFmtId="49" fontId="59" fillId="0" borderId="43" xfId="0" applyFont="1" applyFill="1" applyBorder="1" applyAlignment="1" applyProtection="1">
      <alignment horizontal="center" vertical="center" wrapText="1"/>
    </xf>
    <xf numFmtId="49" fontId="59" fillId="0" borderId="38" xfId="0" applyFont="1" applyFill="1" applyBorder="1" applyAlignment="1" applyProtection="1">
      <alignment horizontal="center" vertical="center" wrapText="1"/>
    </xf>
    <xf numFmtId="49" fontId="61" fillId="0" borderId="4" xfId="0" applyFont="1" applyFill="1" applyBorder="1" applyAlignment="1" applyProtection="1">
      <alignment vertical="center" wrapText="1"/>
    </xf>
    <xf numFmtId="4" fontId="59" fillId="0" borderId="4" xfId="0" applyNumberFormat="1" applyFont="1" applyFill="1" applyBorder="1" applyAlignment="1" applyProtection="1">
      <alignment horizontal="center" vertical="center" wrapText="1"/>
    </xf>
    <xf numFmtId="49" fontId="59" fillId="0" borderId="37" xfId="0" applyFont="1" applyFill="1" applyBorder="1" applyAlignment="1" applyProtection="1">
      <alignment horizontal="left" vertical="center" wrapText="1"/>
    </xf>
    <xf numFmtId="49" fontId="59" fillId="0" borderId="43" xfId="0" applyFont="1" applyFill="1" applyBorder="1" applyAlignment="1" applyProtection="1">
      <alignment horizontal="left" vertical="center" wrapText="1"/>
    </xf>
    <xf numFmtId="49" fontId="59" fillId="0" borderId="38" xfId="0" applyFont="1" applyFill="1" applyBorder="1" applyAlignment="1" applyProtection="1">
      <alignment horizontal="left" vertical="center" wrapText="1"/>
    </xf>
    <xf numFmtId="49" fontId="59" fillId="0" borderId="39" xfId="0" applyFont="1" applyFill="1" applyBorder="1" applyAlignment="1" applyProtection="1">
      <alignment horizontal="left" vertical="center" wrapText="1"/>
    </xf>
    <xf numFmtId="49" fontId="59" fillId="0" borderId="40" xfId="0" applyFont="1" applyFill="1" applyBorder="1" applyAlignment="1" applyProtection="1">
      <alignment horizontal="left" vertical="center" wrapText="1"/>
    </xf>
    <xf numFmtId="49" fontId="59" fillId="0" borderId="41" xfId="0" applyFont="1" applyFill="1" applyBorder="1" applyAlignment="1" applyProtection="1">
      <alignment horizontal="left" vertical="center" wrapText="1"/>
    </xf>
    <xf numFmtId="49" fontId="59" fillId="0" borderId="42" xfId="0" applyFont="1" applyFill="1" applyBorder="1" applyAlignment="1" applyProtection="1">
      <alignment horizontal="left" vertical="center" wrapText="1"/>
    </xf>
    <xf numFmtId="4" fontId="59" fillId="0" borderId="4" xfId="0" applyNumberFormat="1" applyFont="1" applyFill="1" applyBorder="1" applyAlignment="1" applyProtection="1">
      <alignment vertical="center" wrapText="1"/>
    </xf>
    <xf numFmtId="0" fontId="61" fillId="0" borderId="37" xfId="0" applyNumberFormat="1" applyFont="1" applyFill="1" applyBorder="1" applyAlignment="1" applyProtection="1">
      <alignment vertical="center" wrapText="1"/>
    </xf>
    <xf numFmtId="0" fontId="61" fillId="0" borderId="43" xfId="0" applyNumberFormat="1" applyFont="1" applyFill="1" applyBorder="1" applyAlignment="1" applyProtection="1">
      <alignment vertical="center" wrapText="1"/>
    </xf>
    <xf numFmtId="0" fontId="61" fillId="0" borderId="38" xfId="0" applyNumberFormat="1" applyFont="1" applyFill="1" applyBorder="1" applyAlignment="1" applyProtection="1">
      <alignment vertical="center" wrapText="1"/>
    </xf>
    <xf numFmtId="0" fontId="61" fillId="0" borderId="35" xfId="0" applyNumberFormat="1" applyFont="1" applyFill="1" applyBorder="1" applyAlignment="1" applyProtection="1">
      <alignment horizontal="left" vertical="top" wrapText="1"/>
    </xf>
    <xf numFmtId="2" fontId="59" fillId="0" borderId="37" xfId="0" applyNumberFormat="1" applyFont="1" applyFill="1" applyBorder="1" applyAlignment="1" applyProtection="1">
      <alignment horizontal="center" vertical="center" wrapText="1"/>
    </xf>
    <xf numFmtId="2" fontId="59" fillId="0" borderId="38" xfId="0" applyNumberFormat="1" applyFont="1" applyFill="1" applyBorder="1" applyAlignment="1" applyProtection="1">
      <alignment horizontal="center" vertical="center" wrapText="1"/>
    </xf>
    <xf numFmtId="0" fontId="59" fillId="0" borderId="4" xfId="0" applyNumberFormat="1" applyFont="1" applyFill="1" applyBorder="1" applyAlignment="1" applyProtection="1">
      <alignment horizontal="left" vertical="center" wrapText="1" indent="1"/>
    </xf>
    <xf numFmtId="0" fontId="59" fillId="0" borderId="30" xfId="0" applyNumberFormat="1" applyFont="1" applyFill="1" applyBorder="1" applyAlignment="1" applyProtection="1">
      <alignment horizontal="center" vertical="center" wrapText="1"/>
    </xf>
    <xf numFmtId="0" fontId="59" fillId="0" borderId="36" xfId="0" applyNumberFormat="1" applyFont="1" applyFill="1" applyBorder="1" applyAlignment="1" applyProtection="1">
      <alignment horizontal="center" vertical="center" wrapText="1"/>
    </xf>
    <xf numFmtId="49" fontId="59" fillId="0" borderId="37" xfId="0" applyFont="1" applyFill="1" applyBorder="1" applyAlignment="1" applyProtection="1">
      <alignment horizontal="left" vertical="center" wrapText="1" indent="1"/>
    </xf>
    <xf numFmtId="49" fontId="59" fillId="0" borderId="38" xfId="0" applyFont="1" applyFill="1" applyBorder="1" applyAlignment="1" applyProtection="1">
      <alignment horizontal="left" vertical="center" wrapText="1" indent="1"/>
    </xf>
    <xf numFmtId="0" fontId="59" fillId="0" borderId="4" xfId="0" applyNumberFormat="1" applyFont="1" applyFill="1" applyBorder="1" applyAlignment="1" applyProtection="1">
      <alignment horizontal="left" vertical="center" wrapText="1" indent="2"/>
    </xf>
    <xf numFmtId="49" fontId="72" fillId="0" borderId="0" xfId="0" applyNumberFormat="1" applyFont="1" applyFill="1" applyAlignment="1" applyProtection="1">
      <alignment horizontal="center" vertical="top"/>
    </xf>
    <xf numFmtId="0" fontId="61" fillId="0" borderId="35" xfId="0" applyNumberFormat="1" applyFont="1" applyFill="1" applyBorder="1" applyAlignment="1" applyProtection="1">
      <alignment horizontal="left" vertical="center" wrapText="1"/>
    </xf>
    <xf numFmtId="0" fontId="61" fillId="0" borderId="37" xfId="0" applyNumberFormat="1" applyFont="1" applyFill="1" applyBorder="1" applyAlignment="1" applyProtection="1">
      <alignment vertical="top" wrapText="1"/>
    </xf>
    <xf numFmtId="0" fontId="61" fillId="0" borderId="43" xfId="0" applyNumberFormat="1" applyFont="1" applyFill="1" applyBorder="1" applyAlignment="1" applyProtection="1">
      <alignment vertical="top" wrapText="1"/>
    </xf>
    <xf numFmtId="0" fontId="61" fillId="0" borderId="38" xfId="0" applyNumberFormat="1" applyFont="1" applyFill="1" applyBorder="1" applyAlignment="1" applyProtection="1">
      <alignment vertical="top" wrapText="1"/>
    </xf>
    <xf numFmtId="0" fontId="59" fillId="0" borderId="49" xfId="0" applyNumberFormat="1" applyFont="1" applyFill="1" applyBorder="1" applyAlignment="1" applyProtection="1">
      <alignment horizontal="center" vertical="center" wrapText="1"/>
    </xf>
    <xf numFmtId="0" fontId="69" fillId="0" borderId="0" xfId="49" applyFont="1" applyFill="1" applyAlignment="1" applyProtection="1">
      <alignment horizontal="center" vertical="center" wrapText="1"/>
    </xf>
    <xf numFmtId="0" fontId="5" fillId="7" borderId="16" xfId="49" applyFont="1" applyFill="1" applyBorder="1" applyAlignment="1" applyProtection="1">
      <alignment horizontal="center" vertical="center" wrapText="1"/>
    </xf>
    <xf numFmtId="14" fontId="5" fillId="11" borderId="19" xfId="48" applyNumberFormat="1" applyFont="1" applyFill="1" applyBorder="1" applyAlignment="1" applyProtection="1">
      <alignment horizontal="center" vertical="center" wrapText="1"/>
    </xf>
    <xf numFmtId="14" fontId="5" fillId="11" borderId="45" xfId="48" applyNumberFormat="1" applyFont="1" applyFill="1" applyBorder="1" applyAlignment="1" applyProtection="1">
      <alignment horizontal="center" vertical="center" wrapText="1"/>
    </xf>
    <xf numFmtId="0" fontId="5" fillId="7" borderId="46" xfId="49" applyNumberFormat="1" applyFont="1" applyFill="1" applyBorder="1" applyAlignment="1" applyProtection="1">
      <alignment horizontal="center" vertical="center" wrapText="1"/>
    </xf>
    <xf numFmtId="0" fontId="5" fillId="7" borderId="47" xfId="49" applyNumberFormat="1" applyFont="1" applyFill="1" applyBorder="1" applyAlignment="1" applyProtection="1">
      <alignment horizontal="center" vertical="center" wrapText="1"/>
    </xf>
    <xf numFmtId="0" fontId="5" fillId="7" borderId="48" xfId="49" applyNumberFormat="1" applyFont="1" applyFill="1" applyBorder="1" applyAlignment="1" applyProtection="1">
      <alignment horizontal="center" vertical="center" wrapText="1"/>
    </xf>
    <xf numFmtId="0" fontId="5" fillId="7" borderId="0" xfId="49" applyFont="1" applyFill="1" applyBorder="1" applyAlignment="1" applyProtection="1">
      <alignment horizontal="center" vertical="center" wrapText="1"/>
    </xf>
    <xf numFmtId="49" fontId="0" fillId="8" borderId="28" xfId="0" applyNumberFormat="1" applyFill="1" applyBorder="1" applyAlignment="1" applyProtection="1">
      <alignment horizontal="center" vertical="center" wrapText="1"/>
      <protection locked="0"/>
    </xf>
    <xf numFmtId="49" fontId="0" fillId="0" borderId="5" xfId="0" applyNumberFormat="1" applyFill="1" applyBorder="1" applyAlignment="1" applyProtection="1">
      <alignment horizontal="center" vertical="center" wrapText="1"/>
      <protection locked="0"/>
    </xf>
    <xf numFmtId="49" fontId="0" fillId="0" borderId="25" xfId="0" applyNumberFormat="1" applyFill="1" applyBorder="1" applyAlignment="1" applyProtection="1">
      <alignment horizontal="center" vertical="center" wrapText="1"/>
      <protection locked="0"/>
    </xf>
    <xf numFmtId="0" fontId="5" fillId="13" borderId="17" xfId="39" applyFont="1" applyFill="1" applyBorder="1" applyAlignment="1" applyProtection="1">
      <alignment horizontal="center" vertical="center" wrapText="1"/>
    </xf>
    <xf numFmtId="0" fontId="5" fillId="13" borderId="18" xfId="39" applyFont="1" applyFill="1" applyBorder="1" applyAlignment="1" applyProtection="1">
      <alignment horizontal="center" vertical="center" wrapText="1"/>
    </xf>
    <xf numFmtId="0" fontId="5" fillId="13" borderId="6" xfId="41" applyFont="1" applyFill="1" applyBorder="1" applyAlignment="1" applyProtection="1">
      <alignment horizontal="center" vertical="center" wrapText="1"/>
    </xf>
    <xf numFmtId="0" fontId="30" fillId="7" borderId="24" xfId="31" applyNumberFormat="1" applyFont="1" applyFill="1" applyBorder="1" applyAlignment="1" applyProtection="1">
      <alignment horizontal="center" vertical="center" wrapText="1"/>
    </xf>
    <xf numFmtId="49" fontId="5" fillId="11" borderId="19" xfId="48" applyNumberFormat="1" applyFont="1" applyFill="1" applyBorder="1" applyAlignment="1" applyProtection="1">
      <alignment horizontal="center" vertical="center" wrapText="1"/>
      <protection locked="0"/>
    </xf>
    <xf numFmtId="49" fontId="5" fillId="11" borderId="44" xfId="48" applyNumberFormat="1" applyFont="1" applyFill="1" applyBorder="1" applyAlignment="1" applyProtection="1">
      <alignment horizontal="center" vertical="center" wrapText="1"/>
      <protection locked="0"/>
    </xf>
    <xf numFmtId="49" fontId="5" fillId="11" borderId="45" xfId="48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left" vertical="center" wrapText="1"/>
    </xf>
    <xf numFmtId="0" fontId="5" fillId="0" borderId="45" xfId="49" applyFont="1" applyFill="1" applyBorder="1" applyAlignment="1" applyProtection="1">
      <alignment horizontal="left" vertical="center" wrapText="1"/>
    </xf>
    <xf numFmtId="49" fontId="5" fillId="10" borderId="26" xfId="49" applyNumberFormat="1" applyFont="1" applyFill="1" applyBorder="1" applyAlignment="1" applyProtection="1">
      <alignment horizontal="left" vertical="center" wrapText="1" indent="4"/>
      <protection locked="0"/>
    </xf>
    <xf numFmtId="49" fontId="5" fillId="10" borderId="34" xfId="49" applyNumberFormat="1" applyFont="1" applyFill="1" applyBorder="1" applyAlignment="1" applyProtection="1">
      <alignment horizontal="left" vertical="center" wrapText="1" indent="4"/>
      <protection locked="0"/>
    </xf>
    <xf numFmtId="49" fontId="5" fillId="10" borderId="29" xfId="49" applyNumberFormat="1" applyFont="1" applyFill="1" applyBorder="1" applyAlignment="1" applyProtection="1">
      <alignment horizontal="left" vertical="center" wrapText="1" indent="4"/>
      <protection locked="0"/>
    </xf>
    <xf numFmtId="0" fontId="5" fillId="11" borderId="28" xfId="48" applyNumberFormat="1" applyFont="1" applyFill="1" applyBorder="1" applyAlignment="1" applyProtection="1">
      <alignment horizontal="center" vertical="center" wrapText="1"/>
    </xf>
    <xf numFmtId="0" fontId="5" fillId="11" borderId="5" xfId="48" applyNumberFormat="1" applyFont="1" applyFill="1" applyBorder="1" applyAlignment="1" applyProtection="1">
      <alignment horizontal="center" vertical="center" wrapText="1"/>
    </xf>
    <xf numFmtId="0" fontId="5" fillId="11" borderId="25" xfId="48" applyNumberFormat="1" applyFont="1" applyFill="1" applyBorder="1" applyAlignment="1" applyProtection="1">
      <alignment horizontal="center" vertical="center" wrapText="1"/>
    </xf>
    <xf numFmtId="0" fontId="5" fillId="8" borderId="52" xfId="31" applyNumberFormat="1" applyFont="1" applyFill="1" applyBorder="1" applyAlignment="1" applyProtection="1">
      <alignment horizontal="center" vertical="center" wrapText="1"/>
      <protection locked="0"/>
    </xf>
    <xf numFmtId="0" fontId="5" fillId="11" borderId="21" xfId="48" applyNumberFormat="1" applyFont="1" applyFill="1" applyBorder="1" applyAlignment="1" applyProtection="1">
      <alignment horizontal="center" vertical="center" wrapText="1"/>
    </xf>
    <xf numFmtId="0" fontId="5" fillId="11" borderId="23" xfId="48" applyNumberFormat="1" applyFont="1" applyFill="1" applyBorder="1" applyAlignment="1" applyProtection="1">
      <alignment horizontal="center" vertical="center" wrapText="1"/>
    </xf>
    <xf numFmtId="0" fontId="5" fillId="11" borderId="27" xfId="48" applyNumberFormat="1" applyFont="1" applyFill="1" applyBorder="1" applyAlignment="1" applyProtection="1">
      <alignment horizontal="center" vertical="center" wrapText="1"/>
    </xf>
    <xf numFmtId="49" fontId="0" fillId="8" borderId="21" xfId="0" applyNumberFormat="1" applyFill="1" applyBorder="1" applyAlignment="1" applyProtection="1">
      <alignment horizontal="left" vertical="center" wrapText="1"/>
      <protection locked="0"/>
    </xf>
    <xf numFmtId="49" fontId="0" fillId="0" borderId="27" xfId="0" applyNumberFormat="1" applyFill="1" applyBorder="1" applyAlignment="1" applyProtection="1">
      <alignment horizontal="left" vertical="center" wrapText="1"/>
      <protection locked="0"/>
    </xf>
    <xf numFmtId="0" fontId="5" fillId="0" borderId="6" xfId="49" applyNumberFormat="1" applyFont="1" applyFill="1" applyBorder="1" applyAlignment="1" applyProtection="1">
      <alignment horizontal="center" vertical="center" wrapText="1"/>
    </xf>
    <xf numFmtId="49" fontId="5" fillId="0" borderId="5" xfId="0" applyFont="1" applyBorder="1" applyAlignment="1">
      <alignment horizontal="center" vertical="center"/>
    </xf>
    <xf numFmtId="0" fontId="5" fillId="8" borderId="21" xfId="49" applyNumberFormat="1" applyFont="1" applyFill="1" applyBorder="1" applyAlignment="1" applyProtection="1">
      <alignment horizontal="center" vertical="center" wrapText="1"/>
      <protection locked="0"/>
    </xf>
    <xf numFmtId="0" fontId="5" fillId="8" borderId="23" xfId="49" applyNumberFormat="1" applyFont="1" applyFill="1" applyBorder="1" applyAlignment="1" applyProtection="1">
      <alignment horizontal="center" vertical="center" wrapText="1"/>
      <protection locked="0"/>
    </xf>
    <xf numFmtId="0" fontId="5" fillId="8" borderId="27" xfId="49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top"/>
    </xf>
    <xf numFmtId="0" fontId="61" fillId="0" borderId="0" xfId="0" applyNumberFormat="1" applyFont="1" applyFill="1" applyBorder="1" applyAlignment="1" applyProtection="1">
      <alignment horizontal="left" vertical="center" wrapText="1"/>
    </xf>
    <xf numFmtId="0" fontId="61" fillId="0" borderId="37" xfId="0" applyNumberFormat="1" applyFont="1" applyFill="1" applyBorder="1" applyAlignment="1" applyProtection="1">
      <alignment horizontal="left" vertical="center" wrapText="1"/>
    </xf>
    <xf numFmtId="0" fontId="61" fillId="0" borderId="43" xfId="0" applyNumberFormat="1" applyFont="1" applyFill="1" applyBorder="1" applyAlignment="1" applyProtection="1">
      <alignment horizontal="left" vertical="center" wrapText="1"/>
    </xf>
    <xf numFmtId="0" fontId="61" fillId="0" borderId="38" xfId="0" applyNumberFormat="1" applyFont="1" applyFill="1" applyBorder="1" applyAlignment="1" applyProtection="1">
      <alignment horizontal="left" vertical="center" wrapText="1"/>
    </xf>
    <xf numFmtId="49" fontId="59" fillId="0" borderId="35" xfId="0" applyFont="1" applyFill="1" applyBorder="1" applyAlignment="1" applyProtection="1">
      <alignment horizontal="left" vertical="center" wrapText="1"/>
    </xf>
    <xf numFmtId="0" fontId="61" fillId="0" borderId="35" xfId="0" applyNumberFormat="1" applyFont="1" applyFill="1" applyBorder="1" applyAlignment="1" applyProtection="1">
      <alignment horizontal="left" vertical="center"/>
    </xf>
    <xf numFmtId="49" fontId="61" fillId="0" borderId="37" xfId="0" applyFont="1" applyFill="1" applyBorder="1" applyAlignment="1" applyProtection="1">
      <alignment horizontal="left" vertical="center" wrapText="1"/>
    </xf>
    <xf numFmtId="49" fontId="61" fillId="0" borderId="43" xfId="0" applyFont="1" applyFill="1" applyBorder="1" applyAlignment="1" applyProtection="1">
      <alignment horizontal="left" vertical="center" wrapText="1"/>
    </xf>
    <xf numFmtId="49" fontId="61" fillId="0" borderId="38" xfId="0" applyFont="1" applyFill="1" applyBorder="1" applyAlignment="1" applyProtection="1">
      <alignment horizontal="left" vertical="center" wrapText="1"/>
    </xf>
    <xf numFmtId="49" fontId="59" fillId="0" borderId="4" xfId="0" applyFont="1" applyFill="1" applyBorder="1" applyAlignment="1" applyProtection="1">
      <alignment horizontal="left" vertical="center" wrapText="1"/>
    </xf>
    <xf numFmtId="49" fontId="59" fillId="0" borderId="39" xfId="0" applyFont="1" applyFill="1" applyBorder="1" applyAlignment="1" applyProtection="1">
      <alignment horizontal="center" vertical="center" wrapText="1"/>
    </xf>
    <xf numFmtId="49" fontId="59" fillId="0" borderId="40" xfId="0" applyFont="1" applyFill="1" applyBorder="1" applyAlignment="1" applyProtection="1">
      <alignment horizontal="center" vertical="center" wrapText="1"/>
    </xf>
    <xf numFmtId="49" fontId="59" fillId="0" borderId="41" xfId="0" applyFont="1" applyFill="1" applyBorder="1" applyAlignment="1" applyProtection="1">
      <alignment horizontal="center" vertical="center" wrapText="1"/>
    </xf>
    <xf numFmtId="49" fontId="59" fillId="0" borderId="42" xfId="0" applyFont="1" applyFill="1" applyBorder="1" applyAlignment="1" applyProtection="1">
      <alignment horizontal="center" vertical="center" wrapText="1"/>
    </xf>
    <xf numFmtId="0" fontId="5" fillId="8" borderId="26" xfId="49" applyNumberFormat="1" applyFont="1" applyFill="1" applyBorder="1" applyAlignment="1" applyProtection="1">
      <alignment horizontal="center" vertical="center" wrapText="1"/>
      <protection locked="0"/>
    </xf>
    <xf numFmtId="0" fontId="5" fillId="8" borderId="29" xfId="49" applyNumberFormat="1" applyFont="1" applyFill="1" applyBorder="1" applyAlignment="1" applyProtection="1">
      <alignment horizontal="center" vertical="center" wrapText="1"/>
      <protection locked="0"/>
    </xf>
    <xf numFmtId="0" fontId="5" fillId="6" borderId="66" xfId="41" applyFont="1" applyFill="1" applyBorder="1" applyAlignment="1" applyProtection="1">
      <alignment horizontal="left" vertical="center" wrapText="1"/>
    </xf>
    <xf numFmtId="0" fontId="5" fillId="6" borderId="20" xfId="41" applyFont="1" applyFill="1" applyBorder="1" applyAlignment="1" applyProtection="1">
      <alignment horizontal="left" vertical="center" wrapText="1"/>
    </xf>
    <xf numFmtId="0" fontId="5" fillId="6" borderId="18" xfId="41" applyFont="1" applyFill="1" applyBorder="1" applyAlignment="1" applyProtection="1">
      <alignment horizontal="left" vertical="center" wrapText="1"/>
    </xf>
  </cellXfs>
  <cellStyles count="91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68" builtinId="30" hidden="1"/>
    <cellStyle name="20% — акцент2" xfId="72" builtinId="34" hidden="1"/>
    <cellStyle name="20% — акцент3" xfId="76" builtinId="38" hidden="1"/>
    <cellStyle name="20% — акцент4" xfId="80" builtinId="42" hidden="1"/>
    <cellStyle name="20% — акцент5" xfId="84" builtinId="46" hidden="1"/>
    <cellStyle name="20% — акцент6" xfId="88" builtinId="50" hidden="1"/>
    <cellStyle name="40% — акцент1" xfId="69" builtinId="31" hidden="1"/>
    <cellStyle name="40% — акцент2" xfId="73" builtinId="35" hidden="1"/>
    <cellStyle name="40% — акцент3" xfId="77" builtinId="39" hidden="1"/>
    <cellStyle name="40% — акцент4" xfId="81" builtinId="43" hidden="1"/>
    <cellStyle name="40% — акцент5" xfId="85" builtinId="47" hidden="1"/>
    <cellStyle name="40% — акцент6" xfId="89" builtinId="51" hidden="1"/>
    <cellStyle name="60% — акцент1" xfId="70" builtinId="32" hidden="1"/>
    <cellStyle name="60% — акцент2" xfId="74" builtinId="36" hidden="1"/>
    <cellStyle name="60% — акцент3" xfId="78" builtinId="40" hidden="1"/>
    <cellStyle name="60% — акцент4" xfId="82" builtinId="44" hidden="1"/>
    <cellStyle name="60% — акцент5" xfId="86" builtinId="48" hidden="1"/>
    <cellStyle name="60% — акцент6" xfId="90" builtinId="52" hidden="1"/>
    <cellStyle name="Currency [0]" xfId="16"/>
    <cellStyle name="Currency2" xfId="17"/>
    <cellStyle name="Followed Hyperlink" xfId="18"/>
    <cellStyle name="Header 3" xfId="19"/>
    <cellStyle name="Hyperlink" xfId="20"/>
    <cellStyle name="normal" xfId="21"/>
    <cellStyle name="Normal1" xfId="22"/>
    <cellStyle name="Normal2" xfId="23"/>
    <cellStyle name="Percent1" xfId="24"/>
    <cellStyle name="Title 4" xfId="25"/>
    <cellStyle name="Акцент1" xfId="67" builtinId="29" hidden="1"/>
    <cellStyle name="Акцент2" xfId="71" builtinId="33" hidden="1"/>
    <cellStyle name="Акцент3" xfId="75" builtinId="37" hidden="1"/>
    <cellStyle name="Акцент4" xfId="79" builtinId="41" hidden="1"/>
    <cellStyle name="Акцент5" xfId="83" builtinId="45" hidden="1"/>
    <cellStyle name="Акцент6" xfId="87" builtinId="49" hidden="1"/>
    <cellStyle name="Ввод " xfId="26" builtinId="20" customBuiltin="1"/>
    <cellStyle name="Вывод" xfId="59" builtinId="21" hidden="1"/>
    <cellStyle name="Вычисление" xfId="60" builtinId="22" hidden="1"/>
    <cellStyle name="Гиперссылка" xfId="27" builtinId="8" customBuiltin="1"/>
    <cellStyle name="Гиперссылка 2 2" xfId="28"/>
    <cellStyle name="Гиперссылка 4" xfId="29"/>
    <cellStyle name="Заголовок" xfId="30"/>
    <cellStyle name="Заголовок 1" xfId="52" builtinId="16" hidden="1"/>
    <cellStyle name="Заголовок 2" xfId="53" builtinId="17" hidden="1"/>
    <cellStyle name="Заголовок 3" xfId="54" builtinId="18" hidden="1"/>
    <cellStyle name="Заголовок 4" xfId="55" builtinId="19" hidden="1"/>
    <cellStyle name="ЗаголовокСтолбца" xfId="31"/>
    <cellStyle name="Итог" xfId="66" builtinId="25" hidden="1"/>
    <cellStyle name="Контрольная ячейка" xfId="62" builtinId="23" hidden="1"/>
    <cellStyle name="Название" xfId="51" builtinId="15" hidden="1"/>
    <cellStyle name="Нейтральный" xfId="58" builtinId="28" hidden="1"/>
    <cellStyle name="Обычный" xfId="0" builtinId="0" customBuiltin="1"/>
    <cellStyle name="Обычный 10" xfId="32"/>
    <cellStyle name="Обычный 12 2" xfId="33"/>
    <cellStyle name="Обычный 14" xfId="34"/>
    <cellStyle name="Обычный 2" xfId="35"/>
    <cellStyle name="Обычный 2 2" xfId="36"/>
    <cellStyle name="Обычный 3" xfId="37"/>
    <cellStyle name="Обычный 3 3" xfId="38"/>
    <cellStyle name="Обычный_BALANCE.WARM.2007YEAR(FACT)" xfId="39"/>
    <cellStyle name="Обычный_INVEST.WARM.PLAN.4.78(v0.1)" xfId="40"/>
    <cellStyle name="Обычный_JKH.OPEN.INFO.HVS(v3.5)_цены161210" xfId="41"/>
    <cellStyle name="Обычный_JKH.OPEN.INFO.PRICE.VO_v4.0(10.02.11)" xfId="42"/>
    <cellStyle name="Обычный_KRU.TARIFF.FACT-0.3" xfId="43"/>
    <cellStyle name="Обычный_MINENERGO.340.PRIL79(v0.1)" xfId="44"/>
    <cellStyle name="Обычный_PREDEL.JKH.2010(v1.3)" xfId="45"/>
    <cellStyle name="Обычный_razrabotka_sablonov_po_WKU" xfId="46"/>
    <cellStyle name="Обычный_SIMPLE_1_massive2" xfId="47"/>
    <cellStyle name="Обычный_ЖКУ_проект3" xfId="48"/>
    <cellStyle name="Обычный_Мониторинг инвестиций" xfId="49"/>
    <cellStyle name="Обычный_Шаблон по источникам для Модуля Реестр (2)" xfId="50"/>
    <cellStyle name="Плохой" xfId="57" builtinId="27" hidden="1"/>
    <cellStyle name="Пояснение" xfId="65" builtinId="53" hidden="1"/>
    <cellStyle name="Примечание" xfId="64" builtinId="10" hidden="1"/>
    <cellStyle name="Связанная ячейка" xfId="61" builtinId="24" hidden="1"/>
    <cellStyle name="Текст предупреждения" xfId="63" builtinId="11" hidden="1"/>
    <cellStyle name="Хороший" xfId="56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3DBDB"/>
      <rgbColor rgb="00BCBCBC"/>
      <rgbColor rgb="009999FF"/>
      <rgbColor rgb="00993366"/>
      <rgbColor rgb="00FFFFCC"/>
      <rgbColor rgb="00CCFFFF"/>
      <rgbColor rgb="00660066"/>
      <rgbColor rgb="00FF8080"/>
      <rgbColor rgb="000066CC"/>
      <rgbColor rgb="00EAEB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8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8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1.png"/><Relationship Id="rId1" Type="http://schemas.openxmlformats.org/officeDocument/2006/relationships/image" Target="../media/image20.png"/><Relationship Id="rId4" Type="http://schemas.openxmlformats.org/officeDocument/2006/relationships/image" Target="../media/image17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32.png"/><Relationship Id="rId1" Type="http://schemas.openxmlformats.org/officeDocument/2006/relationships/image" Target="../media/image18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8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8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8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9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0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103</xdr:row>
      <xdr:rowOff>123824</xdr:rowOff>
    </xdr:from>
    <xdr:to>
      <xdr:col>9</xdr:col>
      <xdr:colOff>125698</xdr:colOff>
      <xdr:row>105</xdr:row>
      <xdr:rowOff>138824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619374" y="258127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293370</xdr:colOff>
      <xdr:row>103</xdr:row>
      <xdr:rowOff>123824</xdr:rowOff>
    </xdr:from>
    <xdr:to>
      <xdr:col>15</xdr:col>
      <xdr:colOff>85725</xdr:colOff>
      <xdr:row>105</xdr:row>
      <xdr:rowOff>138824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4351020" y="258127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691616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691617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691617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6916173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6916174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6916175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6916176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6916177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6916178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6916179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691618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691618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6916182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691618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691618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691618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691618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691618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691618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6916190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691619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203835</xdr:colOff>
      <xdr:row>1</xdr:row>
      <xdr:rowOff>47625</xdr:rowOff>
    </xdr:from>
    <xdr:to>
      <xdr:col>24</xdr:col>
      <xdr:colOff>263997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3</xdr:row>
      <xdr:rowOff>200025</xdr:rowOff>
    </xdr:to>
    <xdr:grpSp>
      <xdr:nvGrpSpPr>
        <xdr:cNvPr id="6814679" name="shCalendar" hidden="1"/>
        <xdr:cNvGrpSpPr>
          <a:grpSpLocks/>
        </xdr:cNvGrpSpPr>
      </xdr:nvGrpSpPr>
      <xdr:grpSpPr bwMode="auto">
        <a:xfrm>
          <a:off x="67818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81468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81468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12</xdr:col>
      <xdr:colOff>1438275</xdr:colOff>
      <xdr:row>3</xdr:row>
      <xdr:rowOff>57150</xdr:rowOff>
    </xdr:from>
    <xdr:to>
      <xdr:col>12</xdr:col>
      <xdr:colOff>1676400</xdr:colOff>
      <xdr:row>3</xdr:row>
      <xdr:rowOff>304800</xdr:rowOff>
    </xdr:to>
    <xdr:pic macro="[0]!modThisWorkbook.Freeze_Panes">
      <xdr:nvPicPr>
        <xdr:cNvPr id="6814680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5715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1438275</xdr:colOff>
      <xdr:row>3</xdr:row>
      <xdr:rowOff>57150</xdr:rowOff>
    </xdr:from>
    <xdr:to>
      <xdr:col>12</xdr:col>
      <xdr:colOff>1685925</xdr:colOff>
      <xdr:row>3</xdr:row>
      <xdr:rowOff>304800</xdr:rowOff>
    </xdr:to>
    <xdr:pic macro="[0]!modThisWorkbook.Freeze_Panes">
      <xdr:nvPicPr>
        <xdr:cNvPr id="6814681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571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</xdr:row>
          <xdr:rowOff>76200</xdr:rowOff>
        </xdr:from>
        <xdr:to>
          <xdr:col>12</xdr:col>
          <xdr:colOff>1171575</xdr:colOff>
          <xdr:row>3</xdr:row>
          <xdr:rowOff>333375</xdr:rowOff>
        </xdr:to>
        <xdr:sp macro="" textlink="">
          <xdr:nvSpPr>
            <xdr:cNvPr id="753665" name="chkMultiAdd" hidden="1">
              <a:extLst>
                <a:ext uri="{63B3BB69-23CF-44E3-9099-C40C66FF867C}">
                  <a14:compatExt spid="_x0000_s753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3</xdr:row>
      <xdr:rowOff>200025</xdr:rowOff>
    </xdr:to>
    <xdr:grpSp>
      <xdr:nvGrpSpPr>
        <xdr:cNvPr id="6905491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055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055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12</xdr:col>
      <xdr:colOff>1438275</xdr:colOff>
      <xdr:row>3</xdr:row>
      <xdr:rowOff>57150</xdr:rowOff>
    </xdr:from>
    <xdr:to>
      <xdr:col>12</xdr:col>
      <xdr:colOff>1676400</xdr:colOff>
      <xdr:row>3</xdr:row>
      <xdr:rowOff>304800</xdr:rowOff>
    </xdr:to>
    <xdr:pic macro="[0]!modThisWorkbook.Freeze_Panes">
      <xdr:nvPicPr>
        <xdr:cNvPr id="690549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5715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1438275</xdr:colOff>
      <xdr:row>3</xdr:row>
      <xdr:rowOff>57150</xdr:rowOff>
    </xdr:from>
    <xdr:to>
      <xdr:col>12</xdr:col>
      <xdr:colOff>1685925</xdr:colOff>
      <xdr:row>3</xdr:row>
      <xdr:rowOff>304800</xdr:rowOff>
    </xdr:to>
    <xdr:pic macro="[0]!modThisWorkbook.Freeze_Panes">
      <xdr:nvPicPr>
        <xdr:cNvPr id="690549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571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0549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0552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0552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0549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055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055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0549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055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055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0549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055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055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0549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055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055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0549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055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055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0550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055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055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0550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055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055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0550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0550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0550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0550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0550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0550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</xdr:row>
          <xdr:rowOff>76200</xdr:rowOff>
        </xdr:from>
        <xdr:to>
          <xdr:col>12</xdr:col>
          <xdr:colOff>1171575</xdr:colOff>
          <xdr:row>3</xdr:row>
          <xdr:rowOff>333375</xdr:rowOff>
        </xdr:to>
        <xdr:sp macro="" textlink="">
          <xdr:nvSpPr>
            <xdr:cNvPr id="754689" name="chkMultiAdd" hidden="1">
              <a:extLst>
                <a:ext uri="{63B3BB69-23CF-44E3-9099-C40C66FF867C}">
                  <a14:compatExt spid="_x0000_s754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3</xdr:row>
      <xdr:rowOff>200025</xdr:rowOff>
    </xdr:to>
    <xdr:grpSp>
      <xdr:nvGrpSpPr>
        <xdr:cNvPr id="6810585" name="shCalendar" hidden="1"/>
        <xdr:cNvGrpSpPr>
          <a:grpSpLocks/>
        </xdr:cNvGrpSpPr>
      </xdr:nvGrpSpPr>
      <xdr:grpSpPr bwMode="auto">
        <a:xfrm>
          <a:off x="8277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81058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81058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12</xdr:col>
      <xdr:colOff>1447800</xdr:colOff>
      <xdr:row>3</xdr:row>
      <xdr:rowOff>47625</xdr:rowOff>
    </xdr:from>
    <xdr:to>
      <xdr:col>12</xdr:col>
      <xdr:colOff>1685925</xdr:colOff>
      <xdr:row>3</xdr:row>
      <xdr:rowOff>295275</xdr:rowOff>
    </xdr:to>
    <xdr:pic macro="[0]!modThisWorkbook.Freeze_Panes">
      <xdr:nvPicPr>
        <xdr:cNvPr id="681058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47625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1447800</xdr:colOff>
      <xdr:row>3</xdr:row>
      <xdr:rowOff>47625</xdr:rowOff>
    </xdr:from>
    <xdr:to>
      <xdr:col>12</xdr:col>
      <xdr:colOff>1695450</xdr:colOff>
      <xdr:row>3</xdr:row>
      <xdr:rowOff>295275</xdr:rowOff>
    </xdr:to>
    <xdr:pic macro="[0]!modThisWorkbook.Freeze_Panes">
      <xdr:nvPicPr>
        <xdr:cNvPr id="681058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476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</xdr:row>
          <xdr:rowOff>76200</xdr:rowOff>
        </xdr:from>
        <xdr:to>
          <xdr:col>12</xdr:col>
          <xdr:colOff>1171575</xdr:colOff>
          <xdr:row>3</xdr:row>
          <xdr:rowOff>333375</xdr:rowOff>
        </xdr:to>
        <xdr:sp macro="" textlink="">
          <xdr:nvSpPr>
            <xdr:cNvPr id="755713" name="chkMultiAdd" hidden="1">
              <a:extLst>
                <a:ext uri="{63B3BB69-23CF-44E3-9099-C40C66FF867C}">
                  <a14:compatExt spid="_x0000_s755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1447800</xdr:colOff>
      <xdr:row>3</xdr:row>
      <xdr:rowOff>47625</xdr:rowOff>
    </xdr:from>
    <xdr:to>
      <xdr:col>12</xdr:col>
      <xdr:colOff>1685925</xdr:colOff>
      <xdr:row>3</xdr:row>
      <xdr:rowOff>295275</xdr:rowOff>
    </xdr:to>
    <xdr:pic macro="[0]!modThisWorkbook.Freeze_Panes">
      <xdr:nvPicPr>
        <xdr:cNvPr id="691091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47625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1447800</xdr:colOff>
      <xdr:row>3</xdr:row>
      <xdr:rowOff>47625</xdr:rowOff>
    </xdr:from>
    <xdr:to>
      <xdr:col>12</xdr:col>
      <xdr:colOff>1695450</xdr:colOff>
      <xdr:row>3</xdr:row>
      <xdr:rowOff>295275</xdr:rowOff>
    </xdr:to>
    <xdr:pic macro="[0]!modThisWorkbook.Freeze_Panes">
      <xdr:nvPicPr>
        <xdr:cNvPr id="691091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476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38100</xdr:colOff>
      <xdr:row>3</xdr:row>
      <xdr:rowOff>9525</xdr:rowOff>
    </xdr:from>
    <xdr:to>
      <xdr:col>19</xdr:col>
      <xdr:colOff>228600</xdr:colOff>
      <xdr:row>3</xdr:row>
      <xdr:rowOff>200025</xdr:rowOff>
    </xdr:to>
    <xdr:grpSp>
      <xdr:nvGrpSpPr>
        <xdr:cNvPr id="6910915" name="shCalendar" hidden="1"/>
        <xdr:cNvGrpSpPr>
          <a:grpSpLocks/>
        </xdr:cNvGrpSpPr>
      </xdr:nvGrpSpPr>
      <xdr:grpSpPr bwMode="auto">
        <a:xfrm>
          <a:off x="102965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81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81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6910916" name="shCalendar" hidden="1"/>
        <xdr:cNvGrpSpPr>
          <a:grpSpLocks/>
        </xdr:cNvGrpSpPr>
      </xdr:nvGrpSpPr>
      <xdr:grpSpPr bwMode="auto">
        <a:xfrm>
          <a:off x="114681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81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81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6910917" name="shCalendar" hidden="1"/>
        <xdr:cNvGrpSpPr>
          <a:grpSpLocks/>
        </xdr:cNvGrpSpPr>
      </xdr:nvGrpSpPr>
      <xdr:grpSpPr bwMode="auto">
        <a:xfrm>
          <a:off x="114681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81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81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6910918" name="shCalendar" hidden="1"/>
        <xdr:cNvGrpSpPr>
          <a:grpSpLocks/>
        </xdr:cNvGrpSpPr>
      </xdr:nvGrpSpPr>
      <xdr:grpSpPr bwMode="auto">
        <a:xfrm>
          <a:off x="114681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81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81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6910919" name="shCalendar" hidden="1"/>
        <xdr:cNvGrpSpPr>
          <a:grpSpLocks/>
        </xdr:cNvGrpSpPr>
      </xdr:nvGrpSpPr>
      <xdr:grpSpPr bwMode="auto">
        <a:xfrm>
          <a:off x="114681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81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81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6910920" name="shCalendar" hidden="1"/>
        <xdr:cNvGrpSpPr>
          <a:grpSpLocks/>
        </xdr:cNvGrpSpPr>
      </xdr:nvGrpSpPr>
      <xdr:grpSpPr bwMode="auto">
        <a:xfrm>
          <a:off x="114681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814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814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6910921" name="shCalendar" hidden="1"/>
        <xdr:cNvGrpSpPr>
          <a:grpSpLocks/>
        </xdr:cNvGrpSpPr>
      </xdr:nvGrpSpPr>
      <xdr:grpSpPr bwMode="auto">
        <a:xfrm>
          <a:off x="114681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81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81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6910922" name="shCalendar" hidden="1"/>
        <xdr:cNvGrpSpPr>
          <a:grpSpLocks/>
        </xdr:cNvGrpSpPr>
      </xdr:nvGrpSpPr>
      <xdr:grpSpPr bwMode="auto">
        <a:xfrm>
          <a:off x="114681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09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09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6910923" name="shCalendar" hidden="1"/>
        <xdr:cNvGrpSpPr>
          <a:grpSpLocks/>
        </xdr:cNvGrpSpPr>
      </xdr:nvGrpSpPr>
      <xdr:grpSpPr bwMode="auto">
        <a:xfrm>
          <a:off x="114681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09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09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6910924" name="shCalendar" hidden="1"/>
        <xdr:cNvGrpSpPr>
          <a:grpSpLocks/>
        </xdr:cNvGrpSpPr>
      </xdr:nvGrpSpPr>
      <xdr:grpSpPr bwMode="auto">
        <a:xfrm>
          <a:off x="114681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097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097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6910925" name="shCalendar" hidden="1"/>
        <xdr:cNvGrpSpPr>
          <a:grpSpLocks/>
        </xdr:cNvGrpSpPr>
      </xdr:nvGrpSpPr>
      <xdr:grpSpPr bwMode="auto">
        <a:xfrm>
          <a:off x="114681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09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09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6910926" name="shCalendar" hidden="1"/>
        <xdr:cNvGrpSpPr>
          <a:grpSpLocks/>
        </xdr:cNvGrpSpPr>
      </xdr:nvGrpSpPr>
      <xdr:grpSpPr bwMode="auto">
        <a:xfrm>
          <a:off x="114681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09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09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6910927" name="shCalendar" hidden="1"/>
        <xdr:cNvGrpSpPr>
          <a:grpSpLocks/>
        </xdr:cNvGrpSpPr>
      </xdr:nvGrpSpPr>
      <xdr:grpSpPr bwMode="auto">
        <a:xfrm>
          <a:off x="114681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096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096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6910928" name="shCalendar" hidden="1"/>
        <xdr:cNvGrpSpPr>
          <a:grpSpLocks/>
        </xdr:cNvGrpSpPr>
      </xdr:nvGrpSpPr>
      <xdr:grpSpPr bwMode="auto">
        <a:xfrm>
          <a:off x="114681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09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09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6910929" name="shCalendar" hidden="1"/>
        <xdr:cNvGrpSpPr>
          <a:grpSpLocks/>
        </xdr:cNvGrpSpPr>
      </xdr:nvGrpSpPr>
      <xdr:grpSpPr bwMode="auto">
        <a:xfrm>
          <a:off x="114681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09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09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6910930" name="shCalendar" hidden="1"/>
        <xdr:cNvGrpSpPr>
          <a:grpSpLocks/>
        </xdr:cNvGrpSpPr>
      </xdr:nvGrpSpPr>
      <xdr:grpSpPr bwMode="auto">
        <a:xfrm>
          <a:off x="114681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09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09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6910931" name="shCalendar" hidden="1"/>
        <xdr:cNvGrpSpPr>
          <a:grpSpLocks/>
        </xdr:cNvGrpSpPr>
      </xdr:nvGrpSpPr>
      <xdr:grpSpPr bwMode="auto">
        <a:xfrm>
          <a:off x="114681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09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09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6910932" name="shCalendar" hidden="1"/>
        <xdr:cNvGrpSpPr>
          <a:grpSpLocks/>
        </xdr:cNvGrpSpPr>
      </xdr:nvGrpSpPr>
      <xdr:grpSpPr bwMode="auto">
        <a:xfrm>
          <a:off x="114681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09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09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6910933" name="shCalendar" hidden="1"/>
        <xdr:cNvGrpSpPr>
          <a:grpSpLocks/>
        </xdr:cNvGrpSpPr>
      </xdr:nvGrpSpPr>
      <xdr:grpSpPr bwMode="auto">
        <a:xfrm>
          <a:off x="114681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09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09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6910934" name="shCalendar" hidden="1"/>
        <xdr:cNvGrpSpPr>
          <a:grpSpLocks/>
        </xdr:cNvGrpSpPr>
      </xdr:nvGrpSpPr>
      <xdr:grpSpPr bwMode="auto">
        <a:xfrm>
          <a:off x="114681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09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09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6910935" name="shCalendar" hidden="1"/>
        <xdr:cNvGrpSpPr>
          <a:grpSpLocks/>
        </xdr:cNvGrpSpPr>
      </xdr:nvGrpSpPr>
      <xdr:grpSpPr bwMode="auto">
        <a:xfrm>
          <a:off x="114681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09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09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6910936" name="shCalendar" hidden="1"/>
        <xdr:cNvGrpSpPr>
          <a:grpSpLocks/>
        </xdr:cNvGrpSpPr>
      </xdr:nvGrpSpPr>
      <xdr:grpSpPr bwMode="auto">
        <a:xfrm>
          <a:off x="114681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094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094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6910937" name="shCalendar" hidden="1"/>
        <xdr:cNvGrpSpPr>
          <a:grpSpLocks/>
        </xdr:cNvGrpSpPr>
      </xdr:nvGrpSpPr>
      <xdr:grpSpPr bwMode="auto">
        <a:xfrm>
          <a:off x="114681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09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09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6910938" name="shCalendar" hidden="1"/>
        <xdr:cNvGrpSpPr>
          <a:grpSpLocks/>
        </xdr:cNvGrpSpPr>
      </xdr:nvGrpSpPr>
      <xdr:grpSpPr bwMode="auto">
        <a:xfrm>
          <a:off x="114681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09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09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6910939" name="shCalendar" hidden="1"/>
        <xdr:cNvGrpSpPr>
          <a:grpSpLocks/>
        </xdr:cNvGrpSpPr>
      </xdr:nvGrpSpPr>
      <xdr:grpSpPr bwMode="auto">
        <a:xfrm>
          <a:off x="114681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09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09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</xdr:row>
          <xdr:rowOff>76200</xdr:rowOff>
        </xdr:from>
        <xdr:to>
          <xdr:col>12</xdr:col>
          <xdr:colOff>1171575</xdr:colOff>
          <xdr:row>3</xdr:row>
          <xdr:rowOff>333375</xdr:rowOff>
        </xdr:to>
        <xdr:sp macro="" textlink="">
          <xdr:nvSpPr>
            <xdr:cNvPr id="756737" name="chkMultiAdd" hidden="1">
              <a:extLst>
                <a:ext uri="{63B3BB69-23CF-44E3-9099-C40C66FF867C}">
                  <a14:compatExt spid="_x0000_s756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1438275</xdr:colOff>
      <xdr:row>3</xdr:row>
      <xdr:rowOff>57150</xdr:rowOff>
    </xdr:from>
    <xdr:to>
      <xdr:col>12</xdr:col>
      <xdr:colOff>1676400</xdr:colOff>
      <xdr:row>3</xdr:row>
      <xdr:rowOff>304800</xdr:rowOff>
    </xdr:to>
    <xdr:pic macro="[0]!modThisWorkbook.Freeze_Panes">
      <xdr:nvPicPr>
        <xdr:cNvPr id="690838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5715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1438275</xdr:colOff>
      <xdr:row>3</xdr:row>
      <xdr:rowOff>57150</xdr:rowOff>
    </xdr:from>
    <xdr:to>
      <xdr:col>12</xdr:col>
      <xdr:colOff>1685925</xdr:colOff>
      <xdr:row>3</xdr:row>
      <xdr:rowOff>304800</xdr:rowOff>
    </xdr:to>
    <xdr:pic macro="[0]!modThisWorkbook.Freeze_Panes">
      <xdr:nvPicPr>
        <xdr:cNvPr id="690838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571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0</xdr:colOff>
      <xdr:row>3</xdr:row>
      <xdr:rowOff>9525</xdr:rowOff>
    </xdr:from>
    <xdr:to>
      <xdr:col>31</xdr:col>
      <xdr:colOff>190500</xdr:colOff>
      <xdr:row>4</xdr:row>
      <xdr:rowOff>171450</xdr:rowOff>
    </xdr:to>
    <xdr:grpSp>
      <xdr:nvGrpSpPr>
        <xdr:cNvPr id="6908388" name="shCalendar" hidden="1"/>
        <xdr:cNvGrpSpPr>
          <a:grpSpLocks/>
        </xdr:cNvGrpSpPr>
      </xdr:nvGrpSpPr>
      <xdr:grpSpPr bwMode="auto">
        <a:xfrm>
          <a:off x="15840075" y="9525"/>
          <a:ext cx="190500" cy="504825"/>
          <a:chOff x="13896191" y="1813753"/>
          <a:chExt cx="211023" cy="178845"/>
        </a:xfrm>
      </xdr:grpSpPr>
      <xdr:sp macro="[0]!modfrmDateChoose.CalendarShow" textlink="">
        <xdr:nvSpPr>
          <xdr:cNvPr id="69084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084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21</xdr:col>
      <xdr:colOff>57150</xdr:colOff>
      <xdr:row>14</xdr:row>
      <xdr:rowOff>600075</xdr:rowOff>
    </xdr:from>
    <xdr:to>
      <xdr:col>21</xdr:col>
      <xdr:colOff>276225</xdr:colOff>
      <xdr:row>14</xdr:row>
      <xdr:rowOff>819150</xdr:rowOff>
    </xdr:to>
    <xdr:pic macro="[0]!modInfo.MainSheetHelp">
      <xdr:nvPicPr>
        <xdr:cNvPr id="6908389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26289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17</xdr:col>
      <xdr:colOff>47625</xdr:colOff>
      <xdr:row>14</xdr:row>
      <xdr:rowOff>600075</xdr:rowOff>
    </xdr:from>
    <xdr:to>
      <xdr:col>17</xdr:col>
      <xdr:colOff>266700</xdr:colOff>
      <xdr:row>14</xdr:row>
      <xdr:rowOff>819150</xdr:rowOff>
    </xdr:to>
    <xdr:pic macro="[0]!modInfo.MainSheetHelp">
      <xdr:nvPicPr>
        <xdr:cNvPr id="6908390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26289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31</xdr:col>
      <xdr:colOff>0</xdr:colOff>
      <xdr:row>3</xdr:row>
      <xdr:rowOff>9525</xdr:rowOff>
    </xdr:from>
    <xdr:to>
      <xdr:col>31</xdr:col>
      <xdr:colOff>190500</xdr:colOff>
      <xdr:row>4</xdr:row>
      <xdr:rowOff>171450</xdr:rowOff>
    </xdr:to>
    <xdr:grpSp>
      <xdr:nvGrpSpPr>
        <xdr:cNvPr id="6908391" name="shCalendar" hidden="1"/>
        <xdr:cNvGrpSpPr>
          <a:grpSpLocks/>
        </xdr:cNvGrpSpPr>
      </xdr:nvGrpSpPr>
      <xdr:grpSpPr bwMode="auto">
        <a:xfrm>
          <a:off x="15840075" y="9525"/>
          <a:ext cx="190500" cy="504825"/>
          <a:chOff x="13896191" y="1813753"/>
          <a:chExt cx="211023" cy="178845"/>
        </a:xfrm>
      </xdr:grpSpPr>
      <xdr:sp macro="[0]!modfrmDateChoose.CalendarShow" textlink="">
        <xdr:nvSpPr>
          <xdr:cNvPr id="69084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084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31</xdr:col>
      <xdr:colOff>0</xdr:colOff>
      <xdr:row>3</xdr:row>
      <xdr:rowOff>9525</xdr:rowOff>
    </xdr:from>
    <xdr:to>
      <xdr:col>31</xdr:col>
      <xdr:colOff>190500</xdr:colOff>
      <xdr:row>4</xdr:row>
      <xdr:rowOff>171450</xdr:rowOff>
    </xdr:to>
    <xdr:grpSp>
      <xdr:nvGrpSpPr>
        <xdr:cNvPr id="6908392" name="shCalendar" hidden="1"/>
        <xdr:cNvGrpSpPr>
          <a:grpSpLocks/>
        </xdr:cNvGrpSpPr>
      </xdr:nvGrpSpPr>
      <xdr:grpSpPr bwMode="auto">
        <a:xfrm>
          <a:off x="15840075" y="9525"/>
          <a:ext cx="190500" cy="504825"/>
          <a:chOff x="13896191" y="1813753"/>
          <a:chExt cx="211023" cy="178845"/>
        </a:xfrm>
      </xdr:grpSpPr>
      <xdr:sp macro="[0]!modfrmDateChoose.CalendarShow" textlink="">
        <xdr:nvSpPr>
          <xdr:cNvPr id="69084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084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31</xdr:col>
      <xdr:colOff>0</xdr:colOff>
      <xdr:row>3</xdr:row>
      <xdr:rowOff>9525</xdr:rowOff>
    </xdr:from>
    <xdr:to>
      <xdr:col>31</xdr:col>
      <xdr:colOff>190500</xdr:colOff>
      <xdr:row>4</xdr:row>
      <xdr:rowOff>171450</xdr:rowOff>
    </xdr:to>
    <xdr:grpSp>
      <xdr:nvGrpSpPr>
        <xdr:cNvPr id="6908393" name="shCalendar" hidden="1"/>
        <xdr:cNvGrpSpPr>
          <a:grpSpLocks/>
        </xdr:cNvGrpSpPr>
      </xdr:nvGrpSpPr>
      <xdr:grpSpPr bwMode="auto">
        <a:xfrm>
          <a:off x="15840075" y="9525"/>
          <a:ext cx="190500" cy="504825"/>
          <a:chOff x="13896191" y="1813753"/>
          <a:chExt cx="211023" cy="178845"/>
        </a:xfrm>
      </xdr:grpSpPr>
      <xdr:sp macro="[0]!modfrmDateChoose.CalendarShow" textlink="">
        <xdr:nvSpPr>
          <xdr:cNvPr id="69084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084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31</xdr:col>
      <xdr:colOff>0</xdr:colOff>
      <xdr:row>3</xdr:row>
      <xdr:rowOff>9525</xdr:rowOff>
    </xdr:from>
    <xdr:to>
      <xdr:col>31</xdr:col>
      <xdr:colOff>190500</xdr:colOff>
      <xdr:row>4</xdr:row>
      <xdr:rowOff>171450</xdr:rowOff>
    </xdr:to>
    <xdr:grpSp>
      <xdr:nvGrpSpPr>
        <xdr:cNvPr id="6908394" name="shCalendar" hidden="1"/>
        <xdr:cNvGrpSpPr>
          <a:grpSpLocks/>
        </xdr:cNvGrpSpPr>
      </xdr:nvGrpSpPr>
      <xdr:grpSpPr bwMode="auto">
        <a:xfrm>
          <a:off x="15840075" y="9525"/>
          <a:ext cx="190500" cy="504825"/>
          <a:chOff x="13896191" y="1813753"/>
          <a:chExt cx="211023" cy="178845"/>
        </a:xfrm>
      </xdr:grpSpPr>
      <xdr:sp macro="[0]!modfrmDateChoose.CalendarShow" textlink="">
        <xdr:nvSpPr>
          <xdr:cNvPr id="690841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0841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31</xdr:col>
      <xdr:colOff>0</xdr:colOff>
      <xdr:row>3</xdr:row>
      <xdr:rowOff>9525</xdr:rowOff>
    </xdr:from>
    <xdr:to>
      <xdr:col>31</xdr:col>
      <xdr:colOff>190500</xdr:colOff>
      <xdr:row>4</xdr:row>
      <xdr:rowOff>171450</xdr:rowOff>
    </xdr:to>
    <xdr:grpSp>
      <xdr:nvGrpSpPr>
        <xdr:cNvPr id="6908395" name="shCalendar" hidden="1"/>
        <xdr:cNvGrpSpPr>
          <a:grpSpLocks/>
        </xdr:cNvGrpSpPr>
      </xdr:nvGrpSpPr>
      <xdr:grpSpPr bwMode="auto">
        <a:xfrm>
          <a:off x="15840075" y="9525"/>
          <a:ext cx="190500" cy="504825"/>
          <a:chOff x="13896191" y="1813753"/>
          <a:chExt cx="211023" cy="178845"/>
        </a:xfrm>
      </xdr:grpSpPr>
      <xdr:sp macro="[0]!modfrmDateChoose.CalendarShow" textlink="">
        <xdr:nvSpPr>
          <xdr:cNvPr id="69084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084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31</xdr:col>
      <xdr:colOff>0</xdr:colOff>
      <xdr:row>3</xdr:row>
      <xdr:rowOff>9525</xdr:rowOff>
    </xdr:from>
    <xdr:to>
      <xdr:col>31</xdr:col>
      <xdr:colOff>190500</xdr:colOff>
      <xdr:row>4</xdr:row>
      <xdr:rowOff>171450</xdr:rowOff>
    </xdr:to>
    <xdr:grpSp>
      <xdr:nvGrpSpPr>
        <xdr:cNvPr id="6908396" name="shCalendar" hidden="1"/>
        <xdr:cNvGrpSpPr>
          <a:grpSpLocks/>
        </xdr:cNvGrpSpPr>
      </xdr:nvGrpSpPr>
      <xdr:grpSpPr bwMode="auto">
        <a:xfrm>
          <a:off x="15840075" y="9525"/>
          <a:ext cx="190500" cy="504825"/>
          <a:chOff x="13896191" y="1813753"/>
          <a:chExt cx="211023" cy="178845"/>
        </a:xfrm>
      </xdr:grpSpPr>
      <xdr:sp macro="[0]!modfrmDateChoose.CalendarShow" textlink="">
        <xdr:nvSpPr>
          <xdr:cNvPr id="690840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084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31</xdr:col>
      <xdr:colOff>0</xdr:colOff>
      <xdr:row>3</xdr:row>
      <xdr:rowOff>9525</xdr:rowOff>
    </xdr:from>
    <xdr:to>
      <xdr:col>31</xdr:col>
      <xdr:colOff>190500</xdr:colOff>
      <xdr:row>4</xdr:row>
      <xdr:rowOff>171450</xdr:rowOff>
    </xdr:to>
    <xdr:grpSp>
      <xdr:nvGrpSpPr>
        <xdr:cNvPr id="6908397" name="shCalendar" hidden="1"/>
        <xdr:cNvGrpSpPr>
          <a:grpSpLocks/>
        </xdr:cNvGrpSpPr>
      </xdr:nvGrpSpPr>
      <xdr:grpSpPr bwMode="auto">
        <a:xfrm>
          <a:off x="15840075" y="9525"/>
          <a:ext cx="190500" cy="504825"/>
          <a:chOff x="13896191" y="1813753"/>
          <a:chExt cx="211023" cy="178845"/>
        </a:xfrm>
      </xdr:grpSpPr>
      <xdr:sp macro="[0]!modfrmDateChoose.CalendarShow" textlink="">
        <xdr:nvSpPr>
          <xdr:cNvPr id="690840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0840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31</xdr:col>
      <xdr:colOff>0</xdr:colOff>
      <xdr:row>3</xdr:row>
      <xdr:rowOff>9525</xdr:rowOff>
    </xdr:from>
    <xdr:to>
      <xdr:col>31</xdr:col>
      <xdr:colOff>190500</xdr:colOff>
      <xdr:row>4</xdr:row>
      <xdr:rowOff>171450</xdr:rowOff>
    </xdr:to>
    <xdr:grpSp>
      <xdr:nvGrpSpPr>
        <xdr:cNvPr id="6908398" name="shCalendar" hidden="1"/>
        <xdr:cNvGrpSpPr>
          <a:grpSpLocks/>
        </xdr:cNvGrpSpPr>
      </xdr:nvGrpSpPr>
      <xdr:grpSpPr bwMode="auto">
        <a:xfrm>
          <a:off x="15840075" y="9525"/>
          <a:ext cx="190500" cy="504825"/>
          <a:chOff x="13896191" y="1813753"/>
          <a:chExt cx="211023" cy="178845"/>
        </a:xfrm>
      </xdr:grpSpPr>
      <xdr:sp macro="[0]!modfrmDateChoose.CalendarShow" textlink="">
        <xdr:nvSpPr>
          <xdr:cNvPr id="690840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0840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31</xdr:col>
      <xdr:colOff>0</xdr:colOff>
      <xdr:row>3</xdr:row>
      <xdr:rowOff>9525</xdr:rowOff>
    </xdr:from>
    <xdr:to>
      <xdr:col>31</xdr:col>
      <xdr:colOff>190500</xdr:colOff>
      <xdr:row>4</xdr:row>
      <xdr:rowOff>171450</xdr:rowOff>
    </xdr:to>
    <xdr:grpSp>
      <xdr:nvGrpSpPr>
        <xdr:cNvPr id="6908399" name="shCalendar" hidden="1"/>
        <xdr:cNvGrpSpPr>
          <a:grpSpLocks/>
        </xdr:cNvGrpSpPr>
      </xdr:nvGrpSpPr>
      <xdr:grpSpPr bwMode="auto">
        <a:xfrm>
          <a:off x="15840075" y="9525"/>
          <a:ext cx="190500" cy="504825"/>
          <a:chOff x="13896191" y="1813753"/>
          <a:chExt cx="211023" cy="178845"/>
        </a:xfrm>
      </xdr:grpSpPr>
      <xdr:sp macro="[0]!modfrmDateChoose.CalendarShow" textlink="">
        <xdr:nvSpPr>
          <xdr:cNvPr id="690840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0840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31</xdr:col>
      <xdr:colOff>0</xdr:colOff>
      <xdr:row>3</xdr:row>
      <xdr:rowOff>9525</xdr:rowOff>
    </xdr:from>
    <xdr:to>
      <xdr:col>31</xdr:col>
      <xdr:colOff>190500</xdr:colOff>
      <xdr:row>4</xdr:row>
      <xdr:rowOff>171450</xdr:rowOff>
    </xdr:to>
    <xdr:grpSp>
      <xdr:nvGrpSpPr>
        <xdr:cNvPr id="6908400" name="shCalendar" hidden="1"/>
        <xdr:cNvGrpSpPr>
          <a:grpSpLocks/>
        </xdr:cNvGrpSpPr>
      </xdr:nvGrpSpPr>
      <xdr:grpSpPr bwMode="auto">
        <a:xfrm>
          <a:off x="15840075" y="9525"/>
          <a:ext cx="190500" cy="504825"/>
          <a:chOff x="13896191" y="1813753"/>
          <a:chExt cx="211023" cy="178845"/>
        </a:xfrm>
      </xdr:grpSpPr>
      <xdr:sp macro="[0]!modfrmDateChoose.CalendarShow" textlink="">
        <xdr:nvSpPr>
          <xdr:cNvPr id="690840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0840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</xdr:row>
          <xdr:rowOff>76200</xdr:rowOff>
        </xdr:from>
        <xdr:to>
          <xdr:col>12</xdr:col>
          <xdr:colOff>1171575</xdr:colOff>
          <xdr:row>3</xdr:row>
          <xdr:rowOff>333375</xdr:rowOff>
        </xdr:to>
        <xdr:sp macro="" textlink="">
          <xdr:nvSpPr>
            <xdr:cNvPr id="1585153" name="chkMultiAdd" hidden="1">
              <a:extLst>
                <a:ext uri="{63B3BB69-23CF-44E3-9099-C40C66FF867C}">
                  <a14:compatExt spid="_x0000_s158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4</xdr:row>
      <xdr:rowOff>9525</xdr:rowOff>
    </xdr:from>
    <xdr:to>
      <xdr:col>11</xdr:col>
      <xdr:colOff>228600</xdr:colOff>
      <xdr:row>5</xdr:row>
      <xdr:rowOff>76200</xdr:rowOff>
    </xdr:to>
    <xdr:grpSp>
      <xdr:nvGrpSpPr>
        <xdr:cNvPr id="6816727" name="shCalendar" hidden="1"/>
        <xdr:cNvGrpSpPr>
          <a:grpSpLocks/>
        </xdr:cNvGrpSpPr>
      </xdr:nvGrpSpPr>
      <xdr:grpSpPr bwMode="auto">
        <a:xfrm>
          <a:off x="106965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8167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8167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</xdr:col>
      <xdr:colOff>19050</xdr:colOff>
      <xdr:row>5</xdr:row>
      <xdr:rowOff>142875</xdr:rowOff>
    </xdr:from>
    <xdr:to>
      <xdr:col>5</xdr:col>
      <xdr:colOff>257175</xdr:colOff>
      <xdr:row>6</xdr:row>
      <xdr:rowOff>133350</xdr:rowOff>
    </xdr:to>
    <xdr:pic macro="[0]!modThisWorkbook.Freeze_Panes">
      <xdr:nvPicPr>
        <xdr:cNvPr id="681672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667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19050</xdr:colOff>
      <xdr:row>5</xdr:row>
      <xdr:rowOff>142875</xdr:rowOff>
    </xdr:from>
    <xdr:to>
      <xdr:col>5</xdr:col>
      <xdr:colOff>266700</xdr:colOff>
      <xdr:row>6</xdr:row>
      <xdr:rowOff>133350</xdr:rowOff>
    </xdr:to>
    <xdr:pic macro="[0]!modThisWorkbook.Freeze_Panes">
      <xdr:nvPicPr>
        <xdr:cNvPr id="681672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667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7</xdr:row>
      <xdr:rowOff>0</xdr:rowOff>
    </xdr:from>
    <xdr:to>
      <xdr:col>7</xdr:col>
      <xdr:colOff>219075</xdr:colOff>
      <xdr:row>7</xdr:row>
      <xdr:rowOff>219075</xdr:rowOff>
    </xdr:to>
    <xdr:pic>
      <xdr:nvPicPr>
        <xdr:cNvPr id="6899843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8096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2962275</xdr:colOff>
      <xdr:row>9</xdr:row>
      <xdr:rowOff>0</xdr:rowOff>
    </xdr:from>
    <xdr:to>
      <xdr:col>4</xdr:col>
      <xdr:colOff>3181350</xdr:colOff>
      <xdr:row>9</xdr:row>
      <xdr:rowOff>209550</xdr:rowOff>
    </xdr:to>
    <xdr:pic>
      <xdr:nvPicPr>
        <xdr:cNvPr id="6899844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127635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38100</xdr:colOff>
      <xdr:row>3</xdr:row>
      <xdr:rowOff>9525</xdr:rowOff>
    </xdr:from>
    <xdr:to>
      <xdr:col>5</xdr:col>
      <xdr:colOff>228600</xdr:colOff>
      <xdr:row>4</xdr:row>
      <xdr:rowOff>200025</xdr:rowOff>
    </xdr:to>
    <xdr:grpSp>
      <xdr:nvGrpSpPr>
        <xdr:cNvPr id="6899845" name="shCalendar" hidden="1"/>
        <xdr:cNvGrpSpPr>
          <a:grpSpLocks/>
        </xdr:cNvGrpSpPr>
      </xdr:nvGrpSpPr>
      <xdr:grpSpPr bwMode="auto">
        <a:xfrm>
          <a:off x="4210050" y="9525"/>
          <a:ext cx="190500" cy="371475"/>
          <a:chOff x="13896191" y="1813753"/>
          <a:chExt cx="211023" cy="178845"/>
        </a:xfrm>
      </xdr:grpSpPr>
      <xdr:sp macro="" textlink="">
        <xdr:nvSpPr>
          <xdr:cNvPr id="689984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89984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4</xdr:row>
      <xdr:rowOff>9525</xdr:rowOff>
    </xdr:from>
    <xdr:to>
      <xdr:col>11</xdr:col>
      <xdr:colOff>228600</xdr:colOff>
      <xdr:row>5</xdr:row>
      <xdr:rowOff>76200</xdr:rowOff>
    </xdr:to>
    <xdr:grpSp>
      <xdr:nvGrpSpPr>
        <xdr:cNvPr id="6840941" name="shCalendar" hidden="1"/>
        <xdr:cNvGrpSpPr>
          <a:grpSpLocks/>
        </xdr:cNvGrpSpPr>
      </xdr:nvGrpSpPr>
      <xdr:grpSpPr bwMode="auto">
        <a:xfrm>
          <a:off x="57721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8409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8409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7</xdr:col>
      <xdr:colOff>0</xdr:colOff>
      <xdr:row>5</xdr:row>
      <xdr:rowOff>95250</xdr:rowOff>
    </xdr:from>
    <xdr:to>
      <xdr:col>7</xdr:col>
      <xdr:colOff>238125</xdr:colOff>
      <xdr:row>6</xdr:row>
      <xdr:rowOff>133350</xdr:rowOff>
    </xdr:to>
    <xdr:pic macro="[0]!modThisWorkbook.Freeze_Panes">
      <xdr:nvPicPr>
        <xdr:cNvPr id="684094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19075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5</xdr:row>
      <xdr:rowOff>95250</xdr:rowOff>
    </xdr:from>
    <xdr:to>
      <xdr:col>7</xdr:col>
      <xdr:colOff>247650</xdr:colOff>
      <xdr:row>6</xdr:row>
      <xdr:rowOff>133350</xdr:rowOff>
    </xdr:to>
    <xdr:pic macro="[0]!modThisWorkbook.Freeze_Panes">
      <xdr:nvPicPr>
        <xdr:cNvPr id="684094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190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13</xdr:row>
      <xdr:rowOff>85725</xdr:rowOff>
    </xdr:from>
    <xdr:to>
      <xdr:col>7</xdr:col>
      <xdr:colOff>238125</xdr:colOff>
      <xdr:row>14</xdr:row>
      <xdr:rowOff>114300</xdr:rowOff>
    </xdr:to>
    <xdr:pic macro="[0]!modThisWorkbook.Freeze_Panes">
      <xdr:nvPicPr>
        <xdr:cNvPr id="686324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955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13</xdr:row>
      <xdr:rowOff>85725</xdr:rowOff>
    </xdr:from>
    <xdr:to>
      <xdr:col>7</xdr:col>
      <xdr:colOff>247650</xdr:colOff>
      <xdr:row>14</xdr:row>
      <xdr:rowOff>114300</xdr:rowOff>
    </xdr:to>
    <xdr:pic macro="[0]!modThisWorkbook.Freeze_Panes">
      <xdr:nvPicPr>
        <xdr:cNvPr id="686324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95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9525</xdr:rowOff>
    </xdr:from>
    <xdr:to>
      <xdr:col>8</xdr:col>
      <xdr:colOff>190500</xdr:colOff>
      <xdr:row>13</xdr:row>
      <xdr:rowOff>76200</xdr:rowOff>
    </xdr:to>
    <xdr:grpSp>
      <xdr:nvGrpSpPr>
        <xdr:cNvPr id="6863248" name="shCalendar" hidden="1"/>
        <xdr:cNvGrpSpPr>
          <a:grpSpLocks/>
        </xdr:cNvGrpSpPr>
      </xdr:nvGrpSpPr>
      <xdr:grpSpPr bwMode="auto">
        <a:xfrm>
          <a:off x="8953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86324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86325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13</xdr:row>
      <xdr:rowOff>161925</xdr:rowOff>
    </xdr:from>
    <xdr:to>
      <xdr:col>7</xdr:col>
      <xdr:colOff>257175</xdr:colOff>
      <xdr:row>14</xdr:row>
      <xdr:rowOff>114300</xdr:rowOff>
    </xdr:to>
    <xdr:pic macro="[0]!modThisWorkbook.Freeze_Panes">
      <xdr:nvPicPr>
        <xdr:cNvPr id="686426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19050</xdr:colOff>
      <xdr:row>13</xdr:row>
      <xdr:rowOff>161925</xdr:rowOff>
    </xdr:from>
    <xdr:to>
      <xdr:col>7</xdr:col>
      <xdr:colOff>266700</xdr:colOff>
      <xdr:row>14</xdr:row>
      <xdr:rowOff>114300</xdr:rowOff>
    </xdr:to>
    <xdr:pic macro="[0]!modThisWorkbook.Freeze_Panes">
      <xdr:nvPicPr>
        <xdr:cNvPr id="686426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9525</xdr:rowOff>
    </xdr:from>
    <xdr:to>
      <xdr:col>8</xdr:col>
      <xdr:colOff>190500</xdr:colOff>
      <xdr:row>13</xdr:row>
      <xdr:rowOff>76200</xdr:rowOff>
    </xdr:to>
    <xdr:grpSp>
      <xdr:nvGrpSpPr>
        <xdr:cNvPr id="6864266" name="shCalendar" hidden="1"/>
        <xdr:cNvGrpSpPr>
          <a:grpSpLocks/>
        </xdr:cNvGrpSpPr>
      </xdr:nvGrpSpPr>
      <xdr:grpSpPr bwMode="auto">
        <a:xfrm>
          <a:off x="8953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86426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86426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</xdr:colOff>
      <xdr:row>1</xdr:row>
      <xdr:rowOff>0</xdr:rowOff>
    </xdr:from>
    <xdr:to>
      <xdr:col>11</xdr:col>
      <xdr:colOff>514351</xdr:colOff>
      <xdr:row>2</xdr:row>
      <xdr:rowOff>104775</xdr:rowOff>
    </xdr:to>
    <xdr:sp macro="[0]!modPForms.CreatePrintFormK" textlink="">
      <xdr:nvSpPr>
        <xdr:cNvPr id="2" name="cmdOrgChoice11" hidden="1"/>
        <xdr:cNvSpPr>
          <a:spLocks noChangeArrowheads="1"/>
        </xdr:cNvSpPr>
      </xdr:nvSpPr>
      <xdr:spPr bwMode="auto">
        <a:xfrm>
          <a:off x="10620376" y="190500"/>
          <a:ext cx="2209800" cy="295275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формы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6817744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4381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6817745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4381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3</xdr:row>
      <xdr:rowOff>9525</xdr:rowOff>
    </xdr:from>
    <xdr:to>
      <xdr:col>7</xdr:col>
      <xdr:colOff>228600</xdr:colOff>
      <xdr:row>4</xdr:row>
      <xdr:rowOff>161925</xdr:rowOff>
    </xdr:to>
    <xdr:grpSp>
      <xdr:nvGrpSpPr>
        <xdr:cNvPr id="6817746" name="shCalendar" hidden="1"/>
        <xdr:cNvGrpSpPr>
          <a:grpSpLocks/>
        </xdr:cNvGrpSpPr>
      </xdr:nvGrpSpPr>
      <xdr:grpSpPr bwMode="auto">
        <a:xfrm>
          <a:off x="67913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81774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81774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6832551" name="shCalendar"/>
        <xdr:cNvGrpSpPr>
          <a:grpSpLocks/>
        </xdr:cNvGrpSpPr>
      </xdr:nvGrpSpPr>
      <xdr:grpSpPr bwMode="auto">
        <a:xfrm>
          <a:off x="65274825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832552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832553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22</xdr:row>
      <xdr:rowOff>49530</xdr:rowOff>
    </xdr:from>
    <xdr:to>
      <xdr:col>6</xdr:col>
      <xdr:colOff>1</xdr:colOff>
      <xdr:row>22</xdr:row>
      <xdr:rowOff>343003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>
    <xdr:from>
      <xdr:col>6</xdr:col>
      <xdr:colOff>95250</xdr:colOff>
      <xdr:row>8</xdr:row>
      <xdr:rowOff>28575</xdr:rowOff>
    </xdr:from>
    <xdr:to>
      <xdr:col>7</xdr:col>
      <xdr:colOff>66675</xdr:colOff>
      <xdr:row>9</xdr:row>
      <xdr:rowOff>0</xdr:rowOff>
    </xdr:to>
    <xdr:pic macro="[0]!modInfo.MainSheetHelp">
      <xdr:nvPicPr>
        <xdr:cNvPr id="6859281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171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95250</xdr:colOff>
      <xdr:row>12</xdr:row>
      <xdr:rowOff>28575</xdr:rowOff>
    </xdr:from>
    <xdr:to>
      <xdr:col>7</xdr:col>
      <xdr:colOff>66675</xdr:colOff>
      <xdr:row>12</xdr:row>
      <xdr:rowOff>247650</xdr:rowOff>
    </xdr:to>
    <xdr:pic macro="[0]!modInfo.MainSheetHelp">
      <xdr:nvPicPr>
        <xdr:cNvPr id="6859282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20288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3</xdr:row>
      <xdr:rowOff>9525</xdr:rowOff>
    </xdr:from>
    <xdr:to>
      <xdr:col>6</xdr:col>
      <xdr:colOff>228600</xdr:colOff>
      <xdr:row>4</xdr:row>
      <xdr:rowOff>57150</xdr:rowOff>
    </xdr:to>
    <xdr:grpSp>
      <xdr:nvGrpSpPr>
        <xdr:cNvPr id="6859283" name="shCalendar" hidden="1"/>
        <xdr:cNvGrpSpPr>
          <a:grpSpLocks/>
        </xdr:cNvGrpSpPr>
      </xdr:nvGrpSpPr>
      <xdr:grpSpPr bwMode="auto">
        <a:xfrm>
          <a:off x="60769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8592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8592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175260</xdr:colOff>
      <xdr:row>30</xdr:row>
      <xdr:rowOff>57150</xdr:rowOff>
    </xdr:from>
    <xdr:to>
      <xdr:col>4</xdr:col>
      <xdr:colOff>3153245</xdr:colOff>
      <xdr:row>32</xdr:row>
      <xdr:rowOff>57150</xdr:rowOff>
    </xdr:to>
    <xdr:sp macro="[0]!modList02.cmdDoIt_Click_Handler" textlink="">
      <xdr:nvSpPr>
        <xdr:cNvPr id="2" name="cmdCreateSheets" hidden="1"/>
        <xdr:cNvSpPr>
          <a:spLocks noChangeArrowheads="1"/>
        </xdr:cNvSpPr>
      </xdr:nvSpPr>
      <xdr:spPr bwMode="auto">
        <a:xfrm>
          <a:off x="428625" y="5114925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4</xdr:col>
      <xdr:colOff>1933575</xdr:colOff>
      <xdr:row>3</xdr:row>
      <xdr:rowOff>57150</xdr:rowOff>
    </xdr:from>
    <xdr:to>
      <xdr:col>4</xdr:col>
      <xdr:colOff>2171700</xdr:colOff>
      <xdr:row>3</xdr:row>
      <xdr:rowOff>304800</xdr:rowOff>
    </xdr:to>
    <xdr:pic macro="[0]!modThisWorkbook.Freeze_Panes">
      <xdr:nvPicPr>
        <xdr:cNvPr id="682290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5715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1933575</xdr:colOff>
      <xdr:row>3</xdr:row>
      <xdr:rowOff>57150</xdr:rowOff>
    </xdr:from>
    <xdr:to>
      <xdr:col>4</xdr:col>
      <xdr:colOff>2181225</xdr:colOff>
      <xdr:row>3</xdr:row>
      <xdr:rowOff>304800</xdr:rowOff>
    </xdr:to>
    <xdr:pic macro="[0]!modThisWorkbook.Freeze_Panes">
      <xdr:nvPicPr>
        <xdr:cNvPr id="682290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571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9525</xdr:rowOff>
    </xdr:from>
    <xdr:to>
      <xdr:col>4</xdr:col>
      <xdr:colOff>190500</xdr:colOff>
      <xdr:row>3</xdr:row>
      <xdr:rowOff>200025</xdr:rowOff>
    </xdr:to>
    <xdr:grpSp>
      <xdr:nvGrpSpPr>
        <xdr:cNvPr id="6822904" name="shCalendar" hidden="1"/>
        <xdr:cNvGrpSpPr>
          <a:grpSpLocks/>
        </xdr:cNvGrpSpPr>
      </xdr:nvGrpSpPr>
      <xdr:grpSpPr bwMode="auto">
        <a:xfrm>
          <a:off x="7905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82290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82290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0</xdr:row>
          <xdr:rowOff>0</xdr:rowOff>
        </xdr:from>
        <xdr:to>
          <xdr:col>4</xdr:col>
          <xdr:colOff>1552575</xdr:colOff>
          <xdr:row>3</xdr:row>
          <xdr:rowOff>333375</xdr:rowOff>
        </xdr:to>
        <xdr:sp macro="" textlink="">
          <xdr:nvSpPr>
            <xdr:cNvPr id="299010" name="chkMultiAdd" hidden="1">
              <a:extLst>
                <a:ext uri="{63B3BB69-23CF-44E3-9099-C40C66FF867C}">
                  <a14:compatExt spid="_x0000_s2990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3</xdr:row>
      <xdr:rowOff>200025</xdr:rowOff>
    </xdr:to>
    <xdr:grpSp>
      <xdr:nvGrpSpPr>
        <xdr:cNvPr id="6915811" name="shCalendar" hidden="1"/>
        <xdr:cNvGrpSpPr>
          <a:grpSpLocks/>
        </xdr:cNvGrpSpPr>
      </xdr:nvGrpSpPr>
      <xdr:grpSpPr bwMode="auto">
        <a:xfrm>
          <a:off x="59721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60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60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12</xdr:col>
      <xdr:colOff>1438275</xdr:colOff>
      <xdr:row>3</xdr:row>
      <xdr:rowOff>57150</xdr:rowOff>
    </xdr:from>
    <xdr:to>
      <xdr:col>12</xdr:col>
      <xdr:colOff>1676400</xdr:colOff>
      <xdr:row>3</xdr:row>
      <xdr:rowOff>304800</xdr:rowOff>
    </xdr:to>
    <xdr:pic macro="[0]!modThisWorkbook.Freeze_Panes">
      <xdr:nvPicPr>
        <xdr:cNvPr id="691581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5715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1438275</xdr:colOff>
      <xdr:row>3</xdr:row>
      <xdr:rowOff>57150</xdr:rowOff>
    </xdr:from>
    <xdr:to>
      <xdr:col>12</xdr:col>
      <xdr:colOff>1685925</xdr:colOff>
      <xdr:row>3</xdr:row>
      <xdr:rowOff>304800</xdr:rowOff>
    </xdr:to>
    <xdr:pic macro="[0]!modThisWorkbook.Freeze_Panes">
      <xdr:nvPicPr>
        <xdr:cNvPr id="691581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571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14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60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60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15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60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60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16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6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6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17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60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60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18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60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60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19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60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60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20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601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601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21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60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60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22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600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60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23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600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600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24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600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600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25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600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600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26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600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600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27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9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600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28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29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9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9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30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9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9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31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9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9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32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8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9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33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8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8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34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8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8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35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8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8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36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8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8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37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7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8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38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7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7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39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7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7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40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7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7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41" name="shCalendar" hidden="1"/>
        <xdr:cNvGrpSpPr>
          <a:grpSpLocks/>
        </xdr:cNvGrpSpPr>
      </xdr:nvGrpSpPr>
      <xdr:grpSpPr bwMode="auto">
        <a:xfrm>
          <a:off x="718185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1597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7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42" name="shCalendar" hidden="1"/>
        <xdr:cNvGrpSpPr>
          <a:grpSpLocks/>
        </xdr:cNvGrpSpPr>
      </xdr:nvGrpSpPr>
      <xdr:grpSpPr bwMode="auto">
        <a:xfrm>
          <a:off x="718185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159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43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6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6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44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6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6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45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46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6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6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47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5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6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48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49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5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5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50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5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5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51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52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4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5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53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4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4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54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55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4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4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56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57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58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3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3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59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60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61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3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3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62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63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64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65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66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67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68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69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70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1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1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71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72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0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73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0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0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74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0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0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75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0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0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76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90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0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77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89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90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78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8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8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79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89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89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80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89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89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81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89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89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82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88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89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83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88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88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5884" name="shCalendar" hidden="1"/>
        <xdr:cNvGrpSpPr>
          <a:grpSpLocks/>
        </xdr:cNvGrpSpPr>
      </xdr:nvGrpSpPr>
      <xdr:grpSpPr bwMode="auto">
        <a:xfrm>
          <a:off x="7181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588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588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</xdr:row>
          <xdr:rowOff>66675</xdr:rowOff>
        </xdr:from>
        <xdr:to>
          <xdr:col>12</xdr:col>
          <xdr:colOff>1171575</xdr:colOff>
          <xdr:row>3</xdr:row>
          <xdr:rowOff>323850</xdr:rowOff>
        </xdr:to>
        <xdr:sp macro="" textlink="">
          <xdr:nvSpPr>
            <xdr:cNvPr id="310611" name="chkMultiAdd" hidden="1">
              <a:extLst>
                <a:ext uri="{63B3BB69-23CF-44E3-9099-C40C66FF867C}">
                  <a14:compatExt spid="_x0000_s310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3</xdr:row>
      <xdr:rowOff>200025</xdr:rowOff>
    </xdr:to>
    <xdr:grpSp>
      <xdr:nvGrpSpPr>
        <xdr:cNvPr id="6897554" name="shCalendar" hidden="1"/>
        <xdr:cNvGrpSpPr>
          <a:grpSpLocks/>
        </xdr:cNvGrpSpPr>
      </xdr:nvGrpSpPr>
      <xdr:grpSpPr bwMode="auto">
        <a:xfrm>
          <a:off x="713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8975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8975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12</xdr:col>
      <xdr:colOff>1457325</xdr:colOff>
      <xdr:row>3</xdr:row>
      <xdr:rowOff>47625</xdr:rowOff>
    </xdr:from>
    <xdr:to>
      <xdr:col>12</xdr:col>
      <xdr:colOff>1695450</xdr:colOff>
      <xdr:row>3</xdr:row>
      <xdr:rowOff>295275</xdr:rowOff>
    </xdr:to>
    <xdr:pic macro="[0]!modThisWorkbook.Freeze_Panes">
      <xdr:nvPicPr>
        <xdr:cNvPr id="689755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7625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1457325</xdr:colOff>
      <xdr:row>3</xdr:row>
      <xdr:rowOff>47625</xdr:rowOff>
    </xdr:from>
    <xdr:to>
      <xdr:col>12</xdr:col>
      <xdr:colOff>1704975</xdr:colOff>
      <xdr:row>3</xdr:row>
      <xdr:rowOff>295275</xdr:rowOff>
    </xdr:to>
    <xdr:pic macro="[0]!modThisWorkbook.Freeze_Panes">
      <xdr:nvPicPr>
        <xdr:cNvPr id="689755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76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897557" name="shCalendar" hidden="1"/>
        <xdr:cNvGrpSpPr>
          <a:grpSpLocks/>
        </xdr:cNvGrpSpPr>
      </xdr:nvGrpSpPr>
      <xdr:grpSpPr bwMode="auto">
        <a:xfrm>
          <a:off x="7096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89758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89758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897558" name="shCalendar" hidden="1"/>
        <xdr:cNvGrpSpPr>
          <a:grpSpLocks/>
        </xdr:cNvGrpSpPr>
      </xdr:nvGrpSpPr>
      <xdr:grpSpPr bwMode="auto">
        <a:xfrm>
          <a:off x="7096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8975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8975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897559" name="shCalendar" hidden="1"/>
        <xdr:cNvGrpSpPr>
          <a:grpSpLocks/>
        </xdr:cNvGrpSpPr>
      </xdr:nvGrpSpPr>
      <xdr:grpSpPr bwMode="auto">
        <a:xfrm>
          <a:off x="7096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8975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8975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897560" name="shCalendar" hidden="1"/>
        <xdr:cNvGrpSpPr>
          <a:grpSpLocks/>
        </xdr:cNvGrpSpPr>
      </xdr:nvGrpSpPr>
      <xdr:grpSpPr bwMode="auto">
        <a:xfrm>
          <a:off x="7096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89757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89757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897561" name="shCalendar" hidden="1"/>
        <xdr:cNvGrpSpPr>
          <a:grpSpLocks/>
        </xdr:cNvGrpSpPr>
      </xdr:nvGrpSpPr>
      <xdr:grpSpPr bwMode="auto">
        <a:xfrm>
          <a:off x="7096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8975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8975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897562" name="shCalendar" hidden="1"/>
        <xdr:cNvGrpSpPr>
          <a:grpSpLocks/>
        </xdr:cNvGrpSpPr>
      </xdr:nvGrpSpPr>
      <xdr:grpSpPr bwMode="auto">
        <a:xfrm>
          <a:off x="7096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8975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8975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897563" name="shCalendar" hidden="1"/>
        <xdr:cNvGrpSpPr>
          <a:grpSpLocks/>
        </xdr:cNvGrpSpPr>
      </xdr:nvGrpSpPr>
      <xdr:grpSpPr bwMode="auto">
        <a:xfrm>
          <a:off x="7096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89757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89757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897564" name="shCalendar" hidden="1"/>
        <xdr:cNvGrpSpPr>
          <a:grpSpLocks/>
        </xdr:cNvGrpSpPr>
      </xdr:nvGrpSpPr>
      <xdr:grpSpPr bwMode="auto">
        <a:xfrm>
          <a:off x="7096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8975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8975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897565" name="shCalendar" hidden="1"/>
        <xdr:cNvGrpSpPr>
          <a:grpSpLocks/>
        </xdr:cNvGrpSpPr>
      </xdr:nvGrpSpPr>
      <xdr:grpSpPr bwMode="auto">
        <a:xfrm>
          <a:off x="7096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8975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8975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</xdr:row>
          <xdr:rowOff>76200</xdr:rowOff>
        </xdr:from>
        <xdr:to>
          <xdr:col>12</xdr:col>
          <xdr:colOff>1171575</xdr:colOff>
          <xdr:row>3</xdr:row>
          <xdr:rowOff>333375</xdr:rowOff>
        </xdr:to>
        <xdr:sp macro="" textlink="">
          <xdr:nvSpPr>
            <xdr:cNvPr id="2522113" name="chkMultiAdd" hidden="1">
              <a:extLst>
                <a:ext uri="{63B3BB69-23CF-44E3-9099-C40C66FF867C}">
                  <a14:compatExt spid="_x0000_s252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38100</xdr:colOff>
      <xdr:row>3</xdr:row>
      <xdr:rowOff>9525</xdr:rowOff>
    </xdr:from>
    <xdr:to>
      <xdr:col>49</xdr:col>
      <xdr:colOff>228600</xdr:colOff>
      <xdr:row>3</xdr:row>
      <xdr:rowOff>200025</xdr:rowOff>
    </xdr:to>
    <xdr:grpSp>
      <xdr:nvGrpSpPr>
        <xdr:cNvPr id="6913088" name="shCalendar" hidden="1"/>
        <xdr:cNvGrpSpPr>
          <a:grpSpLocks/>
        </xdr:cNvGrpSpPr>
      </xdr:nvGrpSpPr>
      <xdr:grpSpPr bwMode="auto">
        <a:xfrm>
          <a:off x="248888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309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309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12</xdr:col>
      <xdr:colOff>1457325</xdr:colOff>
      <xdr:row>3</xdr:row>
      <xdr:rowOff>47625</xdr:rowOff>
    </xdr:from>
    <xdr:to>
      <xdr:col>12</xdr:col>
      <xdr:colOff>1695450</xdr:colOff>
      <xdr:row>3</xdr:row>
      <xdr:rowOff>295275</xdr:rowOff>
    </xdr:to>
    <xdr:pic macro="[0]!modThisWorkbook.Freeze_Panes">
      <xdr:nvPicPr>
        <xdr:cNvPr id="691308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7625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1457325</xdr:colOff>
      <xdr:row>3</xdr:row>
      <xdr:rowOff>47625</xdr:rowOff>
    </xdr:from>
    <xdr:to>
      <xdr:col>12</xdr:col>
      <xdr:colOff>1704975</xdr:colOff>
      <xdr:row>3</xdr:row>
      <xdr:rowOff>295275</xdr:rowOff>
    </xdr:to>
    <xdr:pic macro="[0]!modThisWorkbook.Freeze_Panes">
      <xdr:nvPicPr>
        <xdr:cNvPr id="691309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76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0</xdr:colOff>
      <xdr:row>3</xdr:row>
      <xdr:rowOff>9525</xdr:rowOff>
    </xdr:from>
    <xdr:to>
      <xdr:col>49</xdr:col>
      <xdr:colOff>190500</xdr:colOff>
      <xdr:row>3</xdr:row>
      <xdr:rowOff>200025</xdr:rowOff>
    </xdr:to>
    <xdr:grpSp>
      <xdr:nvGrpSpPr>
        <xdr:cNvPr id="6913091" name="shCalendar" hidden="1"/>
        <xdr:cNvGrpSpPr>
          <a:grpSpLocks/>
        </xdr:cNvGrpSpPr>
      </xdr:nvGrpSpPr>
      <xdr:grpSpPr bwMode="auto">
        <a:xfrm>
          <a:off x="24850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309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309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</xdr:row>
          <xdr:rowOff>76200</xdr:rowOff>
        </xdr:from>
        <xdr:to>
          <xdr:col>12</xdr:col>
          <xdr:colOff>1171575</xdr:colOff>
          <xdr:row>3</xdr:row>
          <xdr:rowOff>333375</xdr:rowOff>
        </xdr:to>
        <xdr:sp macro="" textlink="">
          <xdr:nvSpPr>
            <xdr:cNvPr id="406529" name="chkMultiAdd" hidden="1">
              <a:extLst>
                <a:ext uri="{63B3BB69-23CF-44E3-9099-C40C66FF867C}">
                  <a14:compatExt spid="_x0000_s406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1438275</xdr:colOff>
      <xdr:row>3</xdr:row>
      <xdr:rowOff>57150</xdr:rowOff>
    </xdr:from>
    <xdr:to>
      <xdr:col>12</xdr:col>
      <xdr:colOff>1676400</xdr:colOff>
      <xdr:row>3</xdr:row>
      <xdr:rowOff>304800</xdr:rowOff>
    </xdr:to>
    <xdr:pic macro="[0]!modThisWorkbook.Freeze_Panes">
      <xdr:nvPicPr>
        <xdr:cNvPr id="691722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5715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1438275</xdr:colOff>
      <xdr:row>3</xdr:row>
      <xdr:rowOff>57150</xdr:rowOff>
    </xdr:from>
    <xdr:to>
      <xdr:col>12</xdr:col>
      <xdr:colOff>1685925</xdr:colOff>
      <xdr:row>3</xdr:row>
      <xdr:rowOff>304800</xdr:rowOff>
    </xdr:to>
    <xdr:pic macro="[0]!modThisWorkbook.Freeze_Panes">
      <xdr:nvPicPr>
        <xdr:cNvPr id="691722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571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3</xdr:row>
      <xdr:rowOff>200025</xdr:rowOff>
    </xdr:to>
    <xdr:grpSp>
      <xdr:nvGrpSpPr>
        <xdr:cNvPr id="6917226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45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45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20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2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45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45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2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4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4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2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44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45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3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44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44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3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4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4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3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44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44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3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3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4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4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3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43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43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3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4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4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3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4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4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3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43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43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3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4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4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4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4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4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4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4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4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4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4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4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4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4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4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4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4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4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4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4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4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4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4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4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47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1741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41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4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4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4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49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1740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4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5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40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40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51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1740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40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5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40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40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53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1740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40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5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39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40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55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173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56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1739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9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57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1739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9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58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1739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9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59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1738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9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60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1738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8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61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1738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8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62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1738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8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63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1738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8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64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1737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8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6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37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7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66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1737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7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6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37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7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68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1737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7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6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3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70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1736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6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7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36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6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72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173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7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36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6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74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1735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6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7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3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76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1735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5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77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1735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5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7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3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7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34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5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8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34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4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8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3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8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34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4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8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3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8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3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8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33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3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8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3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8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3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219075</xdr:rowOff>
    </xdr:to>
    <xdr:grpSp>
      <xdr:nvGrpSpPr>
        <xdr:cNvPr id="6917288" name="shCalendar" hidden="1"/>
        <xdr:cNvGrpSpPr>
          <a:grpSpLocks/>
        </xdr:cNvGrpSpPr>
      </xdr:nvGrpSpPr>
      <xdr:grpSpPr bwMode="auto">
        <a:xfrm>
          <a:off x="6743700" y="9525"/>
          <a:ext cx="190500" cy="209550"/>
          <a:chOff x="13896191" y="1813753"/>
          <a:chExt cx="211023" cy="178845"/>
        </a:xfrm>
      </xdr:grpSpPr>
      <xdr:sp macro="[0]!modfrmDateChoose.CalendarShow" textlink="">
        <xdr:nvSpPr>
          <xdr:cNvPr id="691733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3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89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173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219075</xdr:rowOff>
    </xdr:to>
    <xdr:grpSp>
      <xdr:nvGrpSpPr>
        <xdr:cNvPr id="6917290" name="shCalendar" hidden="1"/>
        <xdr:cNvGrpSpPr>
          <a:grpSpLocks/>
        </xdr:cNvGrpSpPr>
      </xdr:nvGrpSpPr>
      <xdr:grpSpPr bwMode="auto">
        <a:xfrm>
          <a:off x="6743700" y="9525"/>
          <a:ext cx="190500" cy="209550"/>
          <a:chOff x="13896191" y="1813753"/>
          <a:chExt cx="211023" cy="178845"/>
        </a:xfrm>
      </xdr:grpSpPr>
      <xdr:sp macro="[0]!modfrmDateChoose.CalendarShow" textlink="">
        <xdr:nvSpPr>
          <xdr:cNvPr id="69173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91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173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9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3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93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173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9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3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95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173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9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3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97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1731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1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98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173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299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1730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30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30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0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301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1730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0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17302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1730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30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</xdr:row>
          <xdr:rowOff>76200</xdr:rowOff>
        </xdr:from>
        <xdr:to>
          <xdr:col>12</xdr:col>
          <xdr:colOff>1171575</xdr:colOff>
          <xdr:row>3</xdr:row>
          <xdr:rowOff>333375</xdr:rowOff>
        </xdr:to>
        <xdr:sp macro="" textlink="">
          <xdr:nvSpPr>
            <xdr:cNvPr id="407553" name="chkMultiAdd" hidden="1">
              <a:extLst>
                <a:ext uri="{63B3BB69-23CF-44E3-9099-C40C66FF867C}">
                  <a14:compatExt spid="_x0000_s407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38100</xdr:colOff>
      <xdr:row>3</xdr:row>
      <xdr:rowOff>9525</xdr:rowOff>
    </xdr:from>
    <xdr:to>
      <xdr:col>23</xdr:col>
      <xdr:colOff>228600</xdr:colOff>
      <xdr:row>3</xdr:row>
      <xdr:rowOff>200025</xdr:rowOff>
    </xdr:to>
    <xdr:grpSp>
      <xdr:nvGrpSpPr>
        <xdr:cNvPr id="6813661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81366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81366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12</xdr:col>
      <xdr:colOff>1447800</xdr:colOff>
      <xdr:row>3</xdr:row>
      <xdr:rowOff>47625</xdr:rowOff>
    </xdr:from>
    <xdr:to>
      <xdr:col>12</xdr:col>
      <xdr:colOff>1685925</xdr:colOff>
      <xdr:row>3</xdr:row>
      <xdr:rowOff>295275</xdr:rowOff>
    </xdr:to>
    <xdr:pic macro="[0]!modThisWorkbook.Freeze_Panes">
      <xdr:nvPicPr>
        <xdr:cNvPr id="681366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47625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1447800</xdr:colOff>
      <xdr:row>3</xdr:row>
      <xdr:rowOff>47625</xdr:rowOff>
    </xdr:from>
    <xdr:to>
      <xdr:col>12</xdr:col>
      <xdr:colOff>1695450</xdr:colOff>
      <xdr:row>3</xdr:row>
      <xdr:rowOff>295275</xdr:rowOff>
    </xdr:to>
    <xdr:pic macro="[0]!modThisWorkbook.Freeze_Panes">
      <xdr:nvPicPr>
        <xdr:cNvPr id="681366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476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</xdr:row>
          <xdr:rowOff>76200</xdr:rowOff>
        </xdr:from>
        <xdr:to>
          <xdr:col>12</xdr:col>
          <xdr:colOff>1171575</xdr:colOff>
          <xdr:row>3</xdr:row>
          <xdr:rowOff>333375</xdr:rowOff>
        </xdr:to>
        <xdr:sp macro="" textlink="">
          <xdr:nvSpPr>
            <xdr:cNvPr id="408577" name="chkMultiAdd" hidden="1">
              <a:extLst>
                <a:ext uri="{63B3BB69-23CF-44E3-9099-C40C66FF867C}">
                  <a14:compatExt spid="_x0000_s408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27.emf"/><Relationship Id="rId4" Type="http://schemas.openxmlformats.org/officeDocument/2006/relationships/control" Target="../activeX/activeX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28.emf"/><Relationship Id="rId4" Type="http://schemas.openxmlformats.org/officeDocument/2006/relationships/control" Target="../activeX/activeX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9.emf"/><Relationship Id="rId4" Type="http://schemas.openxmlformats.org/officeDocument/2006/relationships/control" Target="../activeX/activeX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30.emf"/><Relationship Id="rId4" Type="http://schemas.openxmlformats.org/officeDocument/2006/relationships/control" Target="../activeX/activeX1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31.emf"/><Relationship Id="rId4" Type="http://schemas.openxmlformats.org/officeDocument/2006/relationships/control" Target="../activeX/activeX1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9.emf"/><Relationship Id="rId4" Type="http://schemas.openxmlformats.org/officeDocument/2006/relationships/control" Target="../activeX/activeX1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2.emf"/><Relationship Id="rId4" Type="http://schemas.openxmlformats.org/officeDocument/2006/relationships/control" Target="../activeX/activeX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3.emf"/><Relationship Id="rId4" Type="http://schemas.openxmlformats.org/officeDocument/2006/relationships/control" Target="../activeX/activeX3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4.emf"/><Relationship Id="rId4" Type="http://schemas.openxmlformats.org/officeDocument/2006/relationships/control" Target="../activeX/activeX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5.emf"/><Relationship Id="rId4" Type="http://schemas.openxmlformats.org/officeDocument/2006/relationships/control" Target="../activeX/activeX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26.emf"/><Relationship Id="rId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91" customWidth="1"/>
  </cols>
  <sheetData>
    <row r="1" spans="1:27" ht="10.5" customHeight="1">
      <c r="AA1" s="91" t="s">
        <v>274</v>
      </c>
    </row>
    <row r="2" spans="1:27" ht="16.5" customHeight="1">
      <c r="B2" s="682" t="str">
        <f>"Код шаблона: " &amp; GetCode()</f>
        <v>Код шаблона: JKH.OPEN.INFO.REQUEST.WARM.570</v>
      </c>
      <c r="C2" s="682"/>
      <c r="D2" s="682"/>
      <c r="E2" s="682"/>
      <c r="F2" s="682"/>
      <c r="G2" s="682"/>
      <c r="V2" s="52"/>
    </row>
    <row r="3" spans="1:27" ht="18" customHeight="1">
      <c r="B3" s="683" t="str">
        <f>"Версия " &amp; GetVersion()</f>
        <v>Версия 1.2.1</v>
      </c>
      <c r="C3" s="683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V3" s="52"/>
      <c r="W3" s="52"/>
      <c r="X3" s="52"/>
      <c r="Y3" s="52"/>
    </row>
    <row r="4" spans="1:27" ht="6" customHeight="1"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7" ht="32.25" customHeight="1">
      <c r="B5" s="684" t="s">
        <v>663</v>
      </c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685"/>
      <c r="P5" s="685"/>
      <c r="Q5" s="685"/>
      <c r="R5" s="685"/>
      <c r="S5" s="685"/>
      <c r="T5" s="685"/>
      <c r="U5" s="685"/>
      <c r="V5" s="685"/>
      <c r="W5" s="685"/>
      <c r="X5" s="685"/>
      <c r="Y5" s="686"/>
    </row>
    <row r="6" spans="1:27" ht="9.75" customHeight="1">
      <c r="A6" s="52"/>
      <c r="B6" s="90"/>
      <c r="C6" s="89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1"/>
    </row>
    <row r="7" spans="1:27" ht="15" customHeight="1">
      <c r="A7" s="52"/>
      <c r="B7" s="90"/>
      <c r="C7" s="89"/>
      <c r="D7" s="72"/>
      <c r="E7" s="687" t="s">
        <v>1338</v>
      </c>
      <c r="F7" s="687"/>
      <c r="G7" s="687"/>
      <c r="H7" s="687"/>
      <c r="I7" s="687"/>
      <c r="J7" s="687"/>
      <c r="K7" s="687"/>
      <c r="L7" s="687"/>
      <c r="M7" s="687"/>
      <c r="N7" s="687"/>
      <c r="O7" s="687"/>
      <c r="P7" s="687"/>
      <c r="Q7" s="687"/>
      <c r="R7" s="687"/>
      <c r="S7" s="687"/>
      <c r="T7" s="687"/>
      <c r="U7" s="687"/>
      <c r="V7" s="687"/>
      <c r="W7" s="687"/>
      <c r="X7" s="687"/>
      <c r="Y7" s="71"/>
    </row>
    <row r="8" spans="1:27" ht="15" customHeight="1">
      <c r="A8" s="52"/>
      <c r="B8" s="90"/>
      <c r="C8" s="89"/>
      <c r="D8" s="72"/>
      <c r="E8" s="687"/>
      <c r="F8" s="687"/>
      <c r="G8" s="687"/>
      <c r="H8" s="687"/>
      <c r="I8" s="687"/>
      <c r="J8" s="687"/>
      <c r="K8" s="687"/>
      <c r="L8" s="687"/>
      <c r="M8" s="687"/>
      <c r="N8" s="687"/>
      <c r="O8" s="687"/>
      <c r="P8" s="687"/>
      <c r="Q8" s="687"/>
      <c r="R8" s="687"/>
      <c r="S8" s="687"/>
      <c r="T8" s="687"/>
      <c r="U8" s="687"/>
      <c r="V8" s="687"/>
      <c r="W8" s="687"/>
      <c r="X8" s="687"/>
      <c r="Y8" s="71"/>
    </row>
    <row r="9" spans="1:27" ht="15" customHeight="1">
      <c r="A9" s="52"/>
      <c r="B9" s="90"/>
      <c r="C9" s="89"/>
      <c r="D9" s="72"/>
      <c r="E9" s="687"/>
      <c r="F9" s="687"/>
      <c r="G9" s="687"/>
      <c r="H9" s="687"/>
      <c r="I9" s="687"/>
      <c r="J9" s="687"/>
      <c r="K9" s="687"/>
      <c r="L9" s="687"/>
      <c r="M9" s="687"/>
      <c r="N9" s="687"/>
      <c r="O9" s="687"/>
      <c r="P9" s="687"/>
      <c r="Q9" s="687"/>
      <c r="R9" s="687"/>
      <c r="S9" s="687"/>
      <c r="T9" s="687"/>
      <c r="U9" s="687"/>
      <c r="V9" s="687"/>
      <c r="W9" s="687"/>
      <c r="X9" s="687"/>
      <c r="Y9" s="71"/>
    </row>
    <row r="10" spans="1:27" ht="10.5" customHeight="1">
      <c r="A10" s="52"/>
      <c r="B10" s="90"/>
      <c r="C10" s="89"/>
      <c r="D10" s="72"/>
      <c r="E10" s="687"/>
      <c r="F10" s="687"/>
      <c r="G10" s="687"/>
      <c r="H10" s="687"/>
      <c r="I10" s="687"/>
      <c r="J10" s="687"/>
      <c r="K10" s="687"/>
      <c r="L10" s="687"/>
      <c r="M10" s="687"/>
      <c r="N10" s="687"/>
      <c r="O10" s="687"/>
      <c r="P10" s="687"/>
      <c r="Q10" s="687"/>
      <c r="R10" s="687"/>
      <c r="S10" s="687"/>
      <c r="T10" s="687"/>
      <c r="U10" s="687"/>
      <c r="V10" s="687"/>
      <c r="W10" s="687"/>
      <c r="X10" s="687"/>
      <c r="Y10" s="71"/>
    </row>
    <row r="11" spans="1:27" ht="27" customHeight="1">
      <c r="A11" s="52"/>
      <c r="B11" s="90"/>
      <c r="C11" s="89"/>
      <c r="D11" s="72"/>
      <c r="E11" s="687"/>
      <c r="F11" s="687"/>
      <c r="G11" s="687"/>
      <c r="H11" s="687"/>
      <c r="I11" s="687"/>
      <c r="J11" s="687"/>
      <c r="K11" s="687"/>
      <c r="L11" s="687"/>
      <c r="M11" s="687"/>
      <c r="N11" s="687"/>
      <c r="O11" s="687"/>
      <c r="P11" s="687"/>
      <c r="Q11" s="687"/>
      <c r="R11" s="687"/>
      <c r="S11" s="687"/>
      <c r="T11" s="687"/>
      <c r="U11" s="687"/>
      <c r="V11" s="687"/>
      <c r="W11" s="687"/>
      <c r="X11" s="687"/>
      <c r="Y11" s="71"/>
    </row>
    <row r="12" spans="1:27" ht="12" customHeight="1">
      <c r="A12" s="52"/>
      <c r="B12" s="90"/>
      <c r="C12" s="89"/>
      <c r="D12" s="72"/>
      <c r="E12" s="687"/>
      <c r="F12" s="687"/>
      <c r="G12" s="687"/>
      <c r="H12" s="687"/>
      <c r="I12" s="687"/>
      <c r="J12" s="687"/>
      <c r="K12" s="687"/>
      <c r="L12" s="687"/>
      <c r="M12" s="687"/>
      <c r="N12" s="687"/>
      <c r="O12" s="687"/>
      <c r="P12" s="687"/>
      <c r="Q12" s="687"/>
      <c r="R12" s="687"/>
      <c r="S12" s="687"/>
      <c r="T12" s="687"/>
      <c r="U12" s="687"/>
      <c r="V12" s="687"/>
      <c r="W12" s="687"/>
      <c r="X12" s="687"/>
      <c r="Y12" s="71"/>
    </row>
    <row r="13" spans="1:27" ht="38.25" customHeight="1">
      <c r="A13" s="52"/>
      <c r="B13" s="90"/>
      <c r="C13" s="89"/>
      <c r="D13" s="72"/>
      <c r="E13" s="687"/>
      <c r="F13" s="687"/>
      <c r="G13" s="687"/>
      <c r="H13" s="687"/>
      <c r="I13" s="687"/>
      <c r="J13" s="687"/>
      <c r="K13" s="687"/>
      <c r="L13" s="687"/>
      <c r="M13" s="687"/>
      <c r="N13" s="687"/>
      <c r="O13" s="687"/>
      <c r="P13" s="687"/>
      <c r="Q13" s="687"/>
      <c r="R13" s="687"/>
      <c r="S13" s="687"/>
      <c r="T13" s="687"/>
      <c r="U13" s="687"/>
      <c r="V13" s="687"/>
      <c r="W13" s="687"/>
      <c r="X13" s="687"/>
      <c r="Y13" s="85"/>
    </row>
    <row r="14" spans="1:27" ht="15" customHeight="1">
      <c r="A14" s="52"/>
      <c r="B14" s="90"/>
      <c r="C14" s="89"/>
      <c r="D14" s="72"/>
      <c r="E14" s="687"/>
      <c r="F14" s="687"/>
      <c r="G14" s="687"/>
      <c r="H14" s="687"/>
      <c r="I14" s="687"/>
      <c r="J14" s="687"/>
      <c r="K14" s="687"/>
      <c r="L14" s="687"/>
      <c r="M14" s="687"/>
      <c r="N14" s="687"/>
      <c r="O14" s="687"/>
      <c r="P14" s="687"/>
      <c r="Q14" s="687"/>
      <c r="R14" s="687"/>
      <c r="S14" s="687"/>
      <c r="T14" s="687"/>
      <c r="U14" s="687"/>
      <c r="V14" s="687"/>
      <c r="W14" s="687"/>
      <c r="X14" s="687"/>
      <c r="Y14" s="71"/>
    </row>
    <row r="15" spans="1:27" ht="15">
      <c r="A15" s="52"/>
      <c r="B15" s="90"/>
      <c r="C15" s="89"/>
      <c r="D15" s="72"/>
      <c r="E15" s="687"/>
      <c r="F15" s="687"/>
      <c r="G15" s="687"/>
      <c r="H15" s="687"/>
      <c r="I15" s="687"/>
      <c r="J15" s="687"/>
      <c r="K15" s="687"/>
      <c r="L15" s="687"/>
      <c r="M15" s="687"/>
      <c r="N15" s="687"/>
      <c r="O15" s="687"/>
      <c r="P15" s="687"/>
      <c r="Q15" s="687"/>
      <c r="R15" s="687"/>
      <c r="S15" s="687"/>
      <c r="T15" s="687"/>
      <c r="U15" s="687"/>
      <c r="V15" s="687"/>
      <c r="W15" s="687"/>
      <c r="X15" s="687"/>
      <c r="Y15" s="71"/>
    </row>
    <row r="16" spans="1:27" ht="15">
      <c r="A16" s="52"/>
      <c r="B16" s="90"/>
      <c r="C16" s="89"/>
      <c r="D16" s="72"/>
      <c r="E16" s="687"/>
      <c r="F16" s="687"/>
      <c r="G16" s="687"/>
      <c r="H16" s="687"/>
      <c r="I16" s="687"/>
      <c r="J16" s="687"/>
      <c r="K16" s="687"/>
      <c r="L16" s="687"/>
      <c r="M16" s="687"/>
      <c r="N16" s="687"/>
      <c r="O16" s="687"/>
      <c r="P16" s="687"/>
      <c r="Q16" s="687"/>
      <c r="R16" s="687"/>
      <c r="S16" s="687"/>
      <c r="T16" s="687"/>
      <c r="U16" s="687"/>
      <c r="V16" s="687"/>
      <c r="W16" s="687"/>
      <c r="X16" s="687"/>
      <c r="Y16" s="71"/>
    </row>
    <row r="17" spans="1:25" ht="15" customHeight="1">
      <c r="A17" s="52"/>
      <c r="B17" s="90"/>
      <c r="C17" s="89"/>
      <c r="D17" s="72"/>
      <c r="E17" s="687"/>
      <c r="F17" s="687"/>
      <c r="G17" s="687"/>
      <c r="H17" s="687"/>
      <c r="I17" s="687"/>
      <c r="J17" s="687"/>
      <c r="K17" s="687"/>
      <c r="L17" s="687"/>
      <c r="M17" s="687"/>
      <c r="N17" s="687"/>
      <c r="O17" s="687"/>
      <c r="P17" s="687"/>
      <c r="Q17" s="687"/>
      <c r="R17" s="687"/>
      <c r="S17" s="687"/>
      <c r="T17" s="687"/>
      <c r="U17" s="687"/>
      <c r="V17" s="687"/>
      <c r="W17" s="687"/>
      <c r="X17" s="687"/>
      <c r="Y17" s="71"/>
    </row>
    <row r="18" spans="1:25" ht="15">
      <c r="A18" s="52"/>
      <c r="B18" s="90"/>
      <c r="C18" s="89"/>
      <c r="D18" s="72"/>
      <c r="E18" s="687"/>
      <c r="F18" s="687"/>
      <c r="G18" s="687"/>
      <c r="H18" s="687"/>
      <c r="I18" s="687"/>
      <c r="J18" s="687"/>
      <c r="K18" s="687"/>
      <c r="L18" s="687"/>
      <c r="M18" s="687"/>
      <c r="N18" s="687"/>
      <c r="O18" s="687"/>
      <c r="P18" s="687"/>
      <c r="Q18" s="687"/>
      <c r="R18" s="687"/>
      <c r="S18" s="687"/>
      <c r="T18" s="687"/>
      <c r="U18" s="687"/>
      <c r="V18" s="687"/>
      <c r="W18" s="687"/>
      <c r="X18" s="687"/>
      <c r="Y18" s="71"/>
    </row>
    <row r="19" spans="1:25" ht="59.25" customHeight="1">
      <c r="A19" s="52"/>
      <c r="B19" s="90"/>
      <c r="C19" s="89"/>
      <c r="D19" s="78"/>
      <c r="E19" s="687"/>
      <c r="F19" s="687"/>
      <c r="G19" s="687"/>
      <c r="H19" s="687"/>
      <c r="I19" s="687"/>
      <c r="J19" s="687"/>
      <c r="K19" s="687"/>
      <c r="L19" s="687"/>
      <c r="M19" s="687"/>
      <c r="N19" s="687"/>
      <c r="O19" s="687"/>
      <c r="P19" s="687"/>
      <c r="Q19" s="687"/>
      <c r="R19" s="687"/>
      <c r="S19" s="687"/>
      <c r="T19" s="687"/>
      <c r="U19" s="687"/>
      <c r="V19" s="687"/>
      <c r="W19" s="687"/>
      <c r="X19" s="687"/>
      <c r="Y19" s="71"/>
    </row>
    <row r="20" spans="1:25" ht="15" hidden="1">
      <c r="A20" s="52"/>
      <c r="B20" s="90"/>
      <c r="C20" s="89"/>
      <c r="D20" s="78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1"/>
    </row>
    <row r="21" spans="1:25" ht="14.25" hidden="1" customHeight="1">
      <c r="A21" s="52"/>
      <c r="B21" s="90"/>
      <c r="C21" s="89"/>
      <c r="D21" s="73"/>
      <c r="E21" s="84" t="s">
        <v>272</v>
      </c>
      <c r="F21" s="690" t="s">
        <v>298</v>
      </c>
      <c r="G21" s="691"/>
      <c r="H21" s="691"/>
      <c r="I21" s="691"/>
      <c r="J21" s="691"/>
      <c r="K21" s="691"/>
      <c r="L21" s="691"/>
      <c r="M21" s="691"/>
      <c r="N21" s="72"/>
      <c r="O21" s="83" t="s">
        <v>272</v>
      </c>
      <c r="P21" s="692" t="s">
        <v>273</v>
      </c>
      <c r="Q21" s="693"/>
      <c r="R21" s="693"/>
      <c r="S21" s="693"/>
      <c r="T21" s="693"/>
      <c r="U21" s="693"/>
      <c r="V21" s="693"/>
      <c r="W21" s="693"/>
      <c r="X21" s="693"/>
      <c r="Y21" s="71"/>
    </row>
    <row r="22" spans="1:25" ht="14.25" hidden="1" customHeight="1">
      <c r="A22" s="52"/>
      <c r="B22" s="90"/>
      <c r="C22" s="89"/>
      <c r="D22" s="73"/>
      <c r="E22" s="109" t="s">
        <v>272</v>
      </c>
      <c r="F22" s="690" t="s">
        <v>275</v>
      </c>
      <c r="G22" s="691"/>
      <c r="H22" s="691"/>
      <c r="I22" s="691"/>
      <c r="J22" s="691"/>
      <c r="K22" s="691"/>
      <c r="L22" s="691"/>
      <c r="M22" s="691"/>
      <c r="N22" s="72"/>
      <c r="O22" s="86" t="s">
        <v>272</v>
      </c>
      <c r="P22" s="692" t="s">
        <v>278</v>
      </c>
      <c r="Q22" s="693"/>
      <c r="R22" s="693"/>
      <c r="S22" s="693"/>
      <c r="T22" s="693"/>
      <c r="U22" s="693"/>
      <c r="V22" s="693"/>
      <c r="W22" s="693"/>
      <c r="X22" s="693"/>
      <c r="Y22" s="71"/>
    </row>
    <row r="23" spans="1:25" ht="27" hidden="1" customHeight="1">
      <c r="A23" s="52"/>
      <c r="B23" s="90"/>
      <c r="C23" s="89"/>
      <c r="D23" s="73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688" t="s">
        <v>277</v>
      </c>
      <c r="Q23" s="688"/>
      <c r="R23" s="688"/>
      <c r="S23" s="688"/>
      <c r="T23" s="688"/>
      <c r="U23" s="688"/>
      <c r="V23" s="688"/>
      <c r="W23" s="688"/>
      <c r="X23" s="72"/>
      <c r="Y23" s="71"/>
    </row>
    <row r="24" spans="1:25" ht="10.5" hidden="1" customHeight="1">
      <c r="A24" s="52"/>
      <c r="B24" s="90"/>
      <c r="C24" s="89"/>
      <c r="D24" s="73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1"/>
    </row>
    <row r="25" spans="1:25" ht="27" hidden="1" customHeight="1">
      <c r="A25" s="52"/>
      <c r="B25" s="90"/>
      <c r="C25" s="89"/>
      <c r="D25" s="73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1"/>
    </row>
    <row r="26" spans="1:25" ht="12" hidden="1" customHeight="1">
      <c r="A26" s="52"/>
      <c r="B26" s="90"/>
      <c r="C26" s="89"/>
      <c r="D26" s="73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1"/>
    </row>
    <row r="27" spans="1:25" ht="38.25" hidden="1" customHeight="1">
      <c r="A27" s="52"/>
      <c r="B27" s="90"/>
      <c r="C27" s="89"/>
      <c r="D27" s="73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1"/>
    </row>
    <row r="28" spans="1:25" ht="15" hidden="1">
      <c r="A28" s="52"/>
      <c r="B28" s="90"/>
      <c r="C28" s="89"/>
      <c r="D28" s="73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1"/>
    </row>
    <row r="29" spans="1:25" ht="15" hidden="1">
      <c r="A29" s="52"/>
      <c r="B29" s="90"/>
      <c r="C29" s="89"/>
      <c r="D29" s="73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1"/>
    </row>
    <row r="30" spans="1:25" ht="15" hidden="1">
      <c r="A30" s="52"/>
      <c r="B30" s="90"/>
      <c r="C30" s="89"/>
      <c r="D30" s="73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1"/>
    </row>
    <row r="31" spans="1:25" ht="15" hidden="1">
      <c r="A31" s="52"/>
      <c r="B31" s="90"/>
      <c r="C31" s="89"/>
      <c r="D31" s="73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1"/>
    </row>
    <row r="32" spans="1:25" ht="15" hidden="1">
      <c r="A32" s="52"/>
      <c r="B32" s="90"/>
      <c r="C32" s="89"/>
      <c r="D32" s="73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1"/>
    </row>
    <row r="33" spans="1:25" ht="18.75" hidden="1" customHeight="1">
      <c r="A33" s="52"/>
      <c r="B33" s="90"/>
      <c r="C33" s="89"/>
      <c r="D33" s="78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1"/>
    </row>
    <row r="34" spans="1:25" ht="15" hidden="1">
      <c r="A34" s="52"/>
      <c r="B34" s="90"/>
      <c r="C34" s="89"/>
      <c r="D34" s="78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1"/>
    </row>
    <row r="35" spans="1:25" ht="24" hidden="1" customHeight="1">
      <c r="A35" s="52"/>
      <c r="B35" s="90"/>
      <c r="C35" s="89"/>
      <c r="D35" s="73"/>
      <c r="E35" s="689" t="s">
        <v>1341</v>
      </c>
      <c r="F35" s="689"/>
      <c r="G35" s="689"/>
      <c r="H35" s="689"/>
      <c r="I35" s="689"/>
      <c r="J35" s="689"/>
      <c r="K35" s="689"/>
      <c r="L35" s="689"/>
      <c r="M35" s="689"/>
      <c r="N35" s="689"/>
      <c r="O35" s="689"/>
      <c r="P35" s="689"/>
      <c r="Q35" s="689"/>
      <c r="R35" s="689"/>
      <c r="S35" s="689"/>
      <c r="T35" s="689"/>
      <c r="U35" s="689"/>
      <c r="V35" s="689"/>
      <c r="W35" s="689"/>
      <c r="X35" s="689"/>
      <c r="Y35" s="71"/>
    </row>
    <row r="36" spans="1:25" ht="38.25" hidden="1" customHeight="1">
      <c r="A36" s="52"/>
      <c r="B36" s="90"/>
      <c r="C36" s="89"/>
      <c r="D36" s="73"/>
      <c r="E36" s="689"/>
      <c r="F36" s="689"/>
      <c r="G36" s="689"/>
      <c r="H36" s="689"/>
      <c r="I36" s="689"/>
      <c r="J36" s="689"/>
      <c r="K36" s="689"/>
      <c r="L36" s="689"/>
      <c r="M36" s="689"/>
      <c r="N36" s="689"/>
      <c r="O36" s="689"/>
      <c r="P36" s="689"/>
      <c r="Q36" s="689"/>
      <c r="R36" s="689"/>
      <c r="S36" s="689"/>
      <c r="T36" s="689"/>
      <c r="U36" s="689"/>
      <c r="V36" s="689"/>
      <c r="W36" s="689"/>
      <c r="X36" s="689"/>
      <c r="Y36" s="71"/>
    </row>
    <row r="37" spans="1:25" ht="9.75" hidden="1" customHeight="1">
      <c r="A37" s="52"/>
      <c r="B37" s="90"/>
      <c r="C37" s="89"/>
      <c r="D37" s="73"/>
      <c r="E37" s="689"/>
      <c r="F37" s="689"/>
      <c r="G37" s="689"/>
      <c r="H37" s="689"/>
      <c r="I37" s="689"/>
      <c r="J37" s="689"/>
      <c r="K37" s="689"/>
      <c r="L37" s="689"/>
      <c r="M37" s="689"/>
      <c r="N37" s="689"/>
      <c r="O37" s="689"/>
      <c r="P37" s="689"/>
      <c r="Q37" s="689"/>
      <c r="R37" s="689"/>
      <c r="S37" s="689"/>
      <c r="T37" s="689"/>
      <c r="U37" s="689"/>
      <c r="V37" s="689"/>
      <c r="W37" s="689"/>
      <c r="X37" s="689"/>
      <c r="Y37" s="71"/>
    </row>
    <row r="38" spans="1:25" ht="51" hidden="1" customHeight="1">
      <c r="A38" s="52"/>
      <c r="B38" s="90"/>
      <c r="C38" s="89"/>
      <c r="D38" s="73"/>
      <c r="E38" s="689"/>
      <c r="F38" s="689"/>
      <c r="G38" s="689"/>
      <c r="H38" s="689"/>
      <c r="I38" s="689"/>
      <c r="J38" s="689"/>
      <c r="K38" s="689"/>
      <c r="L38" s="689"/>
      <c r="M38" s="689"/>
      <c r="N38" s="689"/>
      <c r="O38" s="689"/>
      <c r="P38" s="689"/>
      <c r="Q38" s="689"/>
      <c r="R38" s="689"/>
      <c r="S38" s="689"/>
      <c r="T38" s="689"/>
      <c r="U38" s="689"/>
      <c r="V38" s="689"/>
      <c r="W38" s="689"/>
      <c r="X38" s="689"/>
      <c r="Y38" s="71"/>
    </row>
    <row r="39" spans="1:25" ht="15" hidden="1" customHeight="1">
      <c r="A39" s="52"/>
      <c r="B39" s="90"/>
      <c r="C39" s="89"/>
      <c r="D39" s="73"/>
      <c r="E39" s="689"/>
      <c r="F39" s="689"/>
      <c r="G39" s="689"/>
      <c r="H39" s="689"/>
      <c r="I39" s="689"/>
      <c r="J39" s="689"/>
      <c r="K39" s="689"/>
      <c r="L39" s="689"/>
      <c r="M39" s="689"/>
      <c r="N39" s="689"/>
      <c r="O39" s="689"/>
      <c r="P39" s="689"/>
      <c r="Q39" s="689"/>
      <c r="R39" s="689"/>
      <c r="S39" s="689"/>
      <c r="T39" s="689"/>
      <c r="U39" s="689"/>
      <c r="V39" s="689"/>
      <c r="W39" s="689"/>
      <c r="X39" s="689"/>
      <c r="Y39" s="71"/>
    </row>
    <row r="40" spans="1:25" ht="12" hidden="1" customHeight="1">
      <c r="A40" s="52"/>
      <c r="B40" s="90"/>
      <c r="C40" s="89"/>
      <c r="D40" s="73"/>
      <c r="E40" s="680"/>
      <c r="F40" s="681"/>
      <c r="G40" s="681"/>
      <c r="H40" s="681"/>
      <c r="I40" s="681"/>
      <c r="J40" s="681"/>
      <c r="K40" s="681"/>
      <c r="L40" s="681"/>
      <c r="M40" s="681"/>
      <c r="N40" s="681"/>
      <c r="O40" s="681"/>
      <c r="P40" s="681"/>
      <c r="Q40" s="681"/>
      <c r="R40" s="681"/>
      <c r="S40" s="681"/>
      <c r="T40" s="681"/>
      <c r="U40" s="681"/>
      <c r="V40" s="681"/>
      <c r="W40" s="681"/>
      <c r="X40" s="681"/>
      <c r="Y40" s="71"/>
    </row>
    <row r="41" spans="1:25" ht="38.25" hidden="1" customHeight="1">
      <c r="A41" s="52"/>
      <c r="B41" s="90"/>
      <c r="C41" s="89"/>
      <c r="D41" s="73"/>
      <c r="E41" s="689"/>
      <c r="F41" s="689"/>
      <c r="G41" s="689"/>
      <c r="H41" s="689"/>
      <c r="I41" s="689"/>
      <c r="J41" s="689"/>
      <c r="K41" s="689"/>
      <c r="L41" s="689"/>
      <c r="M41" s="689"/>
      <c r="N41" s="689"/>
      <c r="O41" s="689"/>
      <c r="P41" s="689"/>
      <c r="Q41" s="689"/>
      <c r="R41" s="689"/>
      <c r="S41" s="689"/>
      <c r="T41" s="689"/>
      <c r="U41" s="689"/>
      <c r="V41" s="689"/>
      <c r="W41" s="689"/>
      <c r="X41" s="689"/>
      <c r="Y41" s="71"/>
    </row>
    <row r="42" spans="1:25" ht="15" hidden="1">
      <c r="A42" s="52"/>
      <c r="B42" s="90"/>
      <c r="C42" s="89"/>
      <c r="D42" s="73"/>
      <c r="E42" s="689"/>
      <c r="F42" s="689"/>
      <c r="G42" s="689"/>
      <c r="H42" s="689"/>
      <c r="I42" s="689"/>
      <c r="J42" s="689"/>
      <c r="K42" s="689"/>
      <c r="L42" s="689"/>
      <c r="M42" s="689"/>
      <c r="N42" s="689"/>
      <c r="O42" s="689"/>
      <c r="P42" s="689"/>
      <c r="Q42" s="689"/>
      <c r="R42" s="689"/>
      <c r="S42" s="689"/>
      <c r="T42" s="689"/>
      <c r="U42" s="689"/>
      <c r="V42" s="689"/>
      <c r="W42" s="689"/>
      <c r="X42" s="689"/>
      <c r="Y42" s="71"/>
    </row>
    <row r="43" spans="1:25" ht="15" hidden="1">
      <c r="A43" s="52"/>
      <c r="B43" s="90"/>
      <c r="C43" s="89"/>
      <c r="D43" s="73"/>
      <c r="E43" s="689"/>
      <c r="F43" s="689"/>
      <c r="G43" s="689"/>
      <c r="H43" s="689"/>
      <c r="I43" s="689"/>
      <c r="J43" s="689"/>
      <c r="K43" s="689"/>
      <c r="L43" s="689"/>
      <c r="M43" s="689"/>
      <c r="N43" s="689"/>
      <c r="O43" s="689"/>
      <c r="P43" s="689"/>
      <c r="Q43" s="689"/>
      <c r="R43" s="689"/>
      <c r="S43" s="689"/>
      <c r="T43" s="689"/>
      <c r="U43" s="689"/>
      <c r="V43" s="689"/>
      <c r="W43" s="689"/>
      <c r="X43" s="689"/>
      <c r="Y43" s="71"/>
    </row>
    <row r="44" spans="1:25" ht="33.75" hidden="1" customHeight="1">
      <c r="A44" s="52"/>
      <c r="B44" s="90"/>
      <c r="C44" s="89"/>
      <c r="D44" s="78"/>
      <c r="E44" s="689"/>
      <c r="F44" s="689"/>
      <c r="G44" s="689"/>
      <c r="H44" s="689"/>
      <c r="I44" s="689"/>
      <c r="J44" s="689"/>
      <c r="K44" s="689"/>
      <c r="L44" s="689"/>
      <c r="M44" s="689"/>
      <c r="N44" s="689"/>
      <c r="O44" s="689"/>
      <c r="P44" s="689"/>
      <c r="Q44" s="689"/>
      <c r="R44" s="689"/>
      <c r="S44" s="689"/>
      <c r="T44" s="689"/>
      <c r="U44" s="689"/>
      <c r="V44" s="689"/>
      <c r="W44" s="689"/>
      <c r="X44" s="689"/>
      <c r="Y44" s="71"/>
    </row>
    <row r="45" spans="1:25" ht="15" hidden="1">
      <c r="A45" s="52"/>
      <c r="B45" s="90"/>
      <c r="C45" s="89"/>
      <c r="D45" s="78"/>
      <c r="E45" s="689"/>
      <c r="F45" s="689"/>
      <c r="G45" s="689"/>
      <c r="H45" s="689"/>
      <c r="I45" s="689"/>
      <c r="J45" s="689"/>
      <c r="K45" s="689"/>
      <c r="L45" s="689"/>
      <c r="M45" s="689"/>
      <c r="N45" s="689"/>
      <c r="O45" s="689"/>
      <c r="P45" s="689"/>
      <c r="Q45" s="689"/>
      <c r="R45" s="689"/>
      <c r="S45" s="689"/>
      <c r="T45" s="689"/>
      <c r="U45" s="689"/>
      <c r="V45" s="689"/>
      <c r="W45" s="689"/>
      <c r="X45" s="689"/>
      <c r="Y45" s="71"/>
    </row>
    <row r="46" spans="1:25" ht="24" hidden="1" customHeight="1">
      <c r="A46" s="52"/>
      <c r="B46" s="90"/>
      <c r="C46" s="89"/>
      <c r="D46" s="73"/>
      <c r="E46" s="678" t="s">
        <v>271</v>
      </c>
      <c r="F46" s="678"/>
      <c r="G46" s="678"/>
      <c r="H46" s="678"/>
      <c r="I46" s="678"/>
      <c r="J46" s="678"/>
      <c r="K46" s="678"/>
      <c r="L46" s="678"/>
      <c r="M46" s="678"/>
      <c r="N46" s="678"/>
      <c r="O46" s="678"/>
      <c r="P46" s="678"/>
      <c r="Q46" s="678"/>
      <c r="R46" s="678"/>
      <c r="S46" s="678"/>
      <c r="T46" s="678"/>
      <c r="U46" s="678"/>
      <c r="V46" s="678"/>
      <c r="W46" s="678"/>
      <c r="X46" s="678"/>
      <c r="Y46" s="71"/>
    </row>
    <row r="47" spans="1:25" ht="37.5" hidden="1" customHeight="1">
      <c r="A47" s="52"/>
      <c r="B47" s="90"/>
      <c r="C47" s="89"/>
      <c r="D47" s="73"/>
      <c r="E47" s="678"/>
      <c r="F47" s="678"/>
      <c r="G47" s="678"/>
      <c r="H47" s="678"/>
      <c r="I47" s="678"/>
      <c r="J47" s="678"/>
      <c r="K47" s="678"/>
      <c r="L47" s="678"/>
      <c r="M47" s="678"/>
      <c r="N47" s="678"/>
      <c r="O47" s="678"/>
      <c r="P47" s="678"/>
      <c r="Q47" s="678"/>
      <c r="R47" s="678"/>
      <c r="S47" s="678"/>
      <c r="T47" s="678"/>
      <c r="U47" s="678"/>
      <c r="V47" s="678"/>
      <c r="W47" s="678"/>
      <c r="X47" s="678"/>
      <c r="Y47" s="71"/>
    </row>
    <row r="48" spans="1:25" ht="24" hidden="1" customHeight="1">
      <c r="A48" s="52"/>
      <c r="B48" s="90"/>
      <c r="C48" s="89"/>
      <c r="D48" s="73"/>
      <c r="E48" s="678"/>
      <c r="F48" s="678"/>
      <c r="G48" s="678"/>
      <c r="H48" s="678"/>
      <c r="I48" s="678"/>
      <c r="J48" s="678"/>
      <c r="K48" s="678"/>
      <c r="L48" s="678"/>
      <c r="M48" s="678"/>
      <c r="N48" s="678"/>
      <c r="O48" s="678"/>
      <c r="P48" s="678"/>
      <c r="Q48" s="678"/>
      <c r="R48" s="678"/>
      <c r="S48" s="678"/>
      <c r="T48" s="678"/>
      <c r="U48" s="678"/>
      <c r="V48" s="678"/>
      <c r="W48" s="678"/>
      <c r="X48" s="678"/>
      <c r="Y48" s="71"/>
    </row>
    <row r="49" spans="1:25" ht="51" hidden="1" customHeight="1">
      <c r="A49" s="52"/>
      <c r="B49" s="90"/>
      <c r="C49" s="89"/>
      <c r="D49" s="73"/>
      <c r="E49" s="678"/>
      <c r="F49" s="678"/>
      <c r="G49" s="678"/>
      <c r="H49" s="678"/>
      <c r="I49" s="678"/>
      <c r="J49" s="678"/>
      <c r="K49" s="678"/>
      <c r="L49" s="678"/>
      <c r="M49" s="678"/>
      <c r="N49" s="678"/>
      <c r="O49" s="678"/>
      <c r="P49" s="678"/>
      <c r="Q49" s="678"/>
      <c r="R49" s="678"/>
      <c r="S49" s="678"/>
      <c r="T49" s="678"/>
      <c r="U49" s="678"/>
      <c r="V49" s="678"/>
      <c r="W49" s="678"/>
      <c r="X49" s="678"/>
      <c r="Y49" s="71"/>
    </row>
    <row r="50" spans="1:25" ht="15" hidden="1">
      <c r="A50" s="52"/>
      <c r="B50" s="90"/>
      <c r="C50" s="89"/>
      <c r="D50" s="73"/>
      <c r="E50" s="678"/>
      <c r="F50" s="678"/>
      <c r="G50" s="678"/>
      <c r="H50" s="678"/>
      <c r="I50" s="678"/>
      <c r="J50" s="678"/>
      <c r="K50" s="678"/>
      <c r="L50" s="678"/>
      <c r="M50" s="678"/>
      <c r="N50" s="678"/>
      <c r="O50" s="678"/>
      <c r="P50" s="678"/>
      <c r="Q50" s="678"/>
      <c r="R50" s="678"/>
      <c r="S50" s="678"/>
      <c r="T50" s="678"/>
      <c r="U50" s="678"/>
      <c r="V50" s="678"/>
      <c r="W50" s="678"/>
      <c r="X50" s="678"/>
      <c r="Y50" s="71"/>
    </row>
    <row r="51" spans="1:25" ht="15" hidden="1">
      <c r="A51" s="52"/>
      <c r="B51" s="90"/>
      <c r="C51" s="89"/>
      <c r="D51" s="73"/>
      <c r="E51" s="678"/>
      <c r="F51" s="678"/>
      <c r="G51" s="678"/>
      <c r="H51" s="678"/>
      <c r="I51" s="678"/>
      <c r="J51" s="678"/>
      <c r="K51" s="678"/>
      <c r="L51" s="678"/>
      <c r="M51" s="678"/>
      <c r="N51" s="678"/>
      <c r="O51" s="678"/>
      <c r="P51" s="678"/>
      <c r="Q51" s="678"/>
      <c r="R51" s="678"/>
      <c r="S51" s="678"/>
      <c r="T51" s="678"/>
      <c r="U51" s="678"/>
      <c r="V51" s="678"/>
      <c r="W51" s="678"/>
      <c r="X51" s="678"/>
      <c r="Y51" s="71"/>
    </row>
    <row r="52" spans="1:25" ht="15" hidden="1">
      <c r="A52" s="52"/>
      <c r="B52" s="90"/>
      <c r="C52" s="89"/>
      <c r="D52" s="73"/>
      <c r="E52" s="678"/>
      <c r="F52" s="678"/>
      <c r="G52" s="678"/>
      <c r="H52" s="678"/>
      <c r="I52" s="678"/>
      <c r="J52" s="678"/>
      <c r="K52" s="678"/>
      <c r="L52" s="678"/>
      <c r="M52" s="678"/>
      <c r="N52" s="678"/>
      <c r="O52" s="678"/>
      <c r="P52" s="678"/>
      <c r="Q52" s="678"/>
      <c r="R52" s="678"/>
      <c r="S52" s="678"/>
      <c r="T52" s="678"/>
      <c r="U52" s="678"/>
      <c r="V52" s="678"/>
      <c r="W52" s="678"/>
      <c r="X52" s="678"/>
      <c r="Y52" s="71"/>
    </row>
    <row r="53" spans="1:25" ht="15" hidden="1">
      <c r="A53" s="52"/>
      <c r="B53" s="90"/>
      <c r="C53" s="89"/>
      <c r="D53" s="73"/>
      <c r="E53" s="678"/>
      <c r="F53" s="678"/>
      <c r="G53" s="678"/>
      <c r="H53" s="678"/>
      <c r="I53" s="678"/>
      <c r="J53" s="678"/>
      <c r="K53" s="678"/>
      <c r="L53" s="678"/>
      <c r="M53" s="678"/>
      <c r="N53" s="678"/>
      <c r="O53" s="678"/>
      <c r="P53" s="678"/>
      <c r="Q53" s="678"/>
      <c r="R53" s="678"/>
      <c r="S53" s="678"/>
      <c r="T53" s="678"/>
      <c r="U53" s="678"/>
      <c r="V53" s="678"/>
      <c r="W53" s="678"/>
      <c r="X53" s="678"/>
      <c r="Y53" s="71"/>
    </row>
    <row r="54" spans="1:25" ht="15" hidden="1">
      <c r="A54" s="52"/>
      <c r="B54" s="90"/>
      <c r="C54" s="89"/>
      <c r="D54" s="73"/>
      <c r="E54" s="678"/>
      <c r="F54" s="678"/>
      <c r="G54" s="678"/>
      <c r="H54" s="678"/>
      <c r="I54" s="678"/>
      <c r="J54" s="678"/>
      <c r="K54" s="678"/>
      <c r="L54" s="678"/>
      <c r="M54" s="678"/>
      <c r="N54" s="678"/>
      <c r="O54" s="678"/>
      <c r="P54" s="678"/>
      <c r="Q54" s="678"/>
      <c r="R54" s="678"/>
      <c r="S54" s="678"/>
      <c r="T54" s="678"/>
      <c r="U54" s="678"/>
      <c r="V54" s="678"/>
      <c r="W54" s="678"/>
      <c r="X54" s="678"/>
      <c r="Y54" s="71"/>
    </row>
    <row r="55" spans="1:25" ht="15" hidden="1">
      <c r="A55" s="52"/>
      <c r="B55" s="90"/>
      <c r="C55" s="89"/>
      <c r="D55" s="73"/>
      <c r="E55" s="678"/>
      <c r="F55" s="678"/>
      <c r="G55" s="678"/>
      <c r="H55" s="678"/>
      <c r="I55" s="678"/>
      <c r="J55" s="678"/>
      <c r="K55" s="678"/>
      <c r="L55" s="678"/>
      <c r="M55" s="678"/>
      <c r="N55" s="678"/>
      <c r="O55" s="678"/>
      <c r="P55" s="678"/>
      <c r="Q55" s="678"/>
      <c r="R55" s="678"/>
      <c r="S55" s="678"/>
      <c r="T55" s="678"/>
      <c r="U55" s="678"/>
      <c r="V55" s="678"/>
      <c r="W55" s="678"/>
      <c r="X55" s="678"/>
      <c r="Y55" s="71"/>
    </row>
    <row r="56" spans="1:25" ht="25.5" hidden="1" customHeight="1">
      <c r="A56" s="52"/>
      <c r="B56" s="90"/>
      <c r="C56" s="89"/>
      <c r="D56" s="78"/>
      <c r="E56" s="678"/>
      <c r="F56" s="678"/>
      <c r="G56" s="678"/>
      <c r="H56" s="678"/>
      <c r="I56" s="678"/>
      <c r="J56" s="678"/>
      <c r="K56" s="678"/>
      <c r="L56" s="678"/>
      <c r="M56" s="678"/>
      <c r="N56" s="678"/>
      <c r="O56" s="678"/>
      <c r="P56" s="678"/>
      <c r="Q56" s="678"/>
      <c r="R56" s="678"/>
      <c r="S56" s="678"/>
      <c r="T56" s="678"/>
      <c r="U56" s="678"/>
      <c r="V56" s="678"/>
      <c r="W56" s="678"/>
      <c r="X56" s="678"/>
      <c r="Y56" s="71"/>
    </row>
    <row r="57" spans="1:25" ht="15" hidden="1">
      <c r="A57" s="52"/>
      <c r="B57" s="90"/>
      <c r="C57" s="89"/>
      <c r="D57" s="78"/>
      <c r="E57" s="678"/>
      <c r="F57" s="678"/>
      <c r="G57" s="678"/>
      <c r="H57" s="678"/>
      <c r="I57" s="678"/>
      <c r="J57" s="678"/>
      <c r="K57" s="678"/>
      <c r="L57" s="678"/>
      <c r="M57" s="678"/>
      <c r="N57" s="678"/>
      <c r="O57" s="678"/>
      <c r="P57" s="678"/>
      <c r="Q57" s="678"/>
      <c r="R57" s="678"/>
      <c r="S57" s="678"/>
      <c r="T57" s="678"/>
      <c r="U57" s="678"/>
      <c r="V57" s="678"/>
      <c r="W57" s="678"/>
      <c r="X57" s="678"/>
      <c r="Y57" s="71"/>
    </row>
    <row r="58" spans="1:25" ht="15" hidden="1" customHeight="1">
      <c r="A58" s="52"/>
      <c r="B58" s="90"/>
      <c r="C58" s="89"/>
      <c r="D58" s="73"/>
      <c r="E58" s="677" t="s">
        <v>119</v>
      </c>
      <c r="F58" s="677"/>
      <c r="G58" s="677"/>
      <c r="H58" s="672" t="s">
        <v>1340</v>
      </c>
      <c r="I58" s="672"/>
      <c r="J58" s="672"/>
      <c r="K58" s="672"/>
      <c r="L58" s="672"/>
      <c r="M58" s="672"/>
      <c r="N58" s="672"/>
      <c r="O58" s="672"/>
      <c r="P58" s="672"/>
      <c r="Q58" s="672"/>
      <c r="R58" s="672"/>
      <c r="S58" s="672"/>
      <c r="T58" s="672"/>
      <c r="U58" s="672"/>
      <c r="V58" s="672"/>
      <c r="W58" s="672"/>
      <c r="X58" s="672"/>
      <c r="Y58" s="71"/>
    </row>
    <row r="59" spans="1:25" ht="15" hidden="1" customHeight="1">
      <c r="A59" s="52"/>
      <c r="B59" s="90"/>
      <c r="C59" s="89"/>
      <c r="D59" s="73"/>
      <c r="E59" s="677"/>
      <c r="F59" s="677"/>
      <c r="G59" s="677"/>
      <c r="H59" s="680"/>
      <c r="I59" s="681"/>
      <c r="J59" s="681"/>
      <c r="K59" s="681"/>
      <c r="L59" s="681"/>
      <c r="M59" s="681"/>
      <c r="N59" s="681"/>
      <c r="O59" s="681"/>
      <c r="P59" s="681"/>
      <c r="Q59" s="681"/>
      <c r="R59" s="681"/>
      <c r="S59" s="681"/>
      <c r="T59" s="681"/>
      <c r="U59" s="681"/>
      <c r="V59" s="681"/>
      <c r="W59" s="681"/>
      <c r="X59" s="681"/>
      <c r="Y59" s="71"/>
    </row>
    <row r="60" spans="1:25" ht="15" hidden="1" customHeight="1">
      <c r="A60" s="52"/>
      <c r="B60" s="90"/>
      <c r="C60" s="89"/>
      <c r="D60" s="73"/>
      <c r="E60" s="670"/>
      <c r="F60" s="670"/>
      <c r="G60" s="670"/>
      <c r="H60" s="675"/>
      <c r="I60" s="675"/>
      <c r="J60" s="675"/>
      <c r="K60" s="675"/>
      <c r="L60" s="675"/>
      <c r="M60" s="675"/>
      <c r="N60" s="675"/>
      <c r="O60" s="675"/>
      <c r="P60" s="675"/>
      <c r="Q60" s="675"/>
      <c r="R60" s="675"/>
      <c r="S60" s="675"/>
      <c r="T60" s="675"/>
      <c r="U60" s="675"/>
      <c r="V60" s="675"/>
      <c r="W60" s="675"/>
      <c r="X60" s="675"/>
      <c r="Y60" s="71"/>
    </row>
    <row r="61" spans="1:25" ht="15" hidden="1">
      <c r="A61" s="52"/>
      <c r="B61" s="90"/>
      <c r="C61" s="89"/>
      <c r="D61" s="73"/>
      <c r="E61" s="82"/>
      <c r="F61" s="80"/>
      <c r="G61" s="81"/>
      <c r="H61" s="675"/>
      <c r="I61" s="675"/>
      <c r="J61" s="675"/>
      <c r="K61" s="675"/>
      <c r="L61" s="675"/>
      <c r="M61" s="675"/>
      <c r="N61" s="675"/>
      <c r="O61" s="675"/>
      <c r="P61" s="675"/>
      <c r="Q61" s="675"/>
      <c r="R61" s="675"/>
      <c r="S61" s="675"/>
      <c r="T61" s="675"/>
      <c r="U61" s="675"/>
      <c r="V61" s="675"/>
      <c r="W61" s="675"/>
      <c r="X61" s="675"/>
      <c r="Y61" s="71"/>
    </row>
    <row r="62" spans="1:25" ht="27.75" hidden="1" customHeight="1">
      <c r="A62" s="52"/>
      <c r="B62" s="90"/>
      <c r="C62" s="89"/>
      <c r="D62" s="73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1"/>
    </row>
    <row r="63" spans="1:25" ht="15" hidden="1">
      <c r="A63" s="52"/>
      <c r="B63" s="90"/>
      <c r="C63" s="89"/>
      <c r="D63" s="73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1"/>
    </row>
    <row r="64" spans="1:25" ht="15" hidden="1">
      <c r="A64" s="52"/>
      <c r="B64" s="90"/>
      <c r="C64" s="89"/>
      <c r="D64" s="73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1"/>
    </row>
    <row r="65" spans="1:25" ht="15" hidden="1">
      <c r="A65" s="52"/>
      <c r="B65" s="90"/>
      <c r="C65" s="89"/>
      <c r="D65" s="73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1"/>
    </row>
    <row r="66" spans="1:25" ht="15" hidden="1">
      <c r="A66" s="52"/>
      <c r="B66" s="90"/>
      <c r="C66" s="89"/>
      <c r="D66" s="73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1"/>
    </row>
    <row r="67" spans="1:25" ht="15" hidden="1">
      <c r="A67" s="52"/>
      <c r="B67" s="90"/>
      <c r="C67" s="89"/>
      <c r="D67" s="73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1"/>
    </row>
    <row r="68" spans="1:25" ht="89.25" hidden="1" customHeight="1">
      <c r="A68" s="52"/>
      <c r="B68" s="90"/>
      <c r="C68" s="89"/>
      <c r="D68" s="78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1"/>
    </row>
    <row r="69" spans="1:25" ht="15" hidden="1">
      <c r="A69" s="52"/>
      <c r="B69" s="90"/>
      <c r="C69" s="89"/>
      <c r="D69" s="78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1"/>
    </row>
    <row r="70" spans="1:25" ht="15" hidden="1">
      <c r="A70" s="52"/>
      <c r="B70" s="90"/>
      <c r="C70" s="89"/>
      <c r="D70" s="73"/>
      <c r="E70" s="679" t="s">
        <v>276</v>
      </c>
      <c r="F70" s="679"/>
      <c r="G70" s="679"/>
      <c r="H70" s="679"/>
      <c r="I70" s="679"/>
      <c r="J70" s="679"/>
      <c r="K70" s="679"/>
      <c r="L70" s="679"/>
      <c r="M70" s="679"/>
      <c r="N70" s="679"/>
      <c r="O70" s="679"/>
      <c r="P70" s="679"/>
      <c r="Q70" s="679"/>
      <c r="R70" s="679"/>
      <c r="S70" s="679"/>
      <c r="T70" s="679"/>
      <c r="U70" s="679"/>
      <c r="V70" s="679"/>
      <c r="W70" s="679"/>
      <c r="X70" s="679"/>
      <c r="Y70" s="71"/>
    </row>
    <row r="71" spans="1:25" ht="40.5" hidden="1" customHeight="1">
      <c r="A71" s="52"/>
      <c r="B71" s="90"/>
      <c r="C71" s="89"/>
      <c r="D71" s="73"/>
      <c r="E71" s="671" t="s">
        <v>340</v>
      </c>
      <c r="F71" s="671"/>
      <c r="G71" s="671"/>
      <c r="H71" s="671"/>
      <c r="I71" s="671"/>
      <c r="J71" s="671"/>
      <c r="K71" s="671"/>
      <c r="L71" s="671"/>
      <c r="M71" s="671"/>
      <c r="N71" s="671"/>
      <c r="O71" s="671"/>
      <c r="P71" s="671"/>
      <c r="Q71" s="671"/>
      <c r="R71" s="671"/>
      <c r="S71" s="671"/>
      <c r="T71" s="671"/>
      <c r="U71" s="671"/>
      <c r="V71" s="671"/>
      <c r="W71" s="671"/>
      <c r="X71" s="671"/>
      <c r="Y71" s="71"/>
    </row>
    <row r="72" spans="1:25" ht="40.5" hidden="1" customHeight="1">
      <c r="A72" s="52"/>
      <c r="B72" s="90"/>
      <c r="C72" s="89"/>
      <c r="D72" s="73"/>
      <c r="E72" s="671" t="s">
        <v>341</v>
      </c>
      <c r="F72" s="671"/>
      <c r="G72" s="671"/>
      <c r="H72" s="671"/>
      <c r="I72" s="671"/>
      <c r="J72" s="671"/>
      <c r="K72" s="671"/>
      <c r="L72" s="671"/>
      <c r="M72" s="671"/>
      <c r="N72" s="671"/>
      <c r="O72" s="671"/>
      <c r="P72" s="671"/>
      <c r="Q72" s="671"/>
      <c r="R72" s="671"/>
      <c r="S72" s="671"/>
      <c r="T72" s="671"/>
      <c r="U72" s="671"/>
      <c r="V72" s="671"/>
      <c r="W72" s="671"/>
      <c r="X72" s="671"/>
      <c r="Y72" s="71"/>
    </row>
    <row r="73" spans="1:25" ht="40.5" hidden="1" customHeight="1">
      <c r="A73" s="52"/>
      <c r="B73" s="90"/>
      <c r="C73" s="89"/>
      <c r="D73" s="73"/>
      <c r="E73" s="671" t="s">
        <v>342</v>
      </c>
      <c r="F73" s="671"/>
      <c r="G73" s="671"/>
      <c r="H73" s="671"/>
      <c r="I73" s="671"/>
      <c r="J73" s="671"/>
      <c r="K73" s="671"/>
      <c r="L73" s="671"/>
      <c r="M73" s="671"/>
      <c r="N73" s="671"/>
      <c r="O73" s="671"/>
      <c r="P73" s="671"/>
      <c r="Q73" s="671"/>
      <c r="R73" s="671"/>
      <c r="S73" s="671"/>
      <c r="T73" s="671"/>
      <c r="U73" s="671"/>
      <c r="V73" s="671"/>
      <c r="W73" s="671"/>
      <c r="X73" s="671"/>
      <c r="Y73" s="71"/>
    </row>
    <row r="74" spans="1:25" ht="30" hidden="1" customHeight="1">
      <c r="A74" s="52"/>
      <c r="B74" s="90"/>
      <c r="C74" s="89"/>
      <c r="D74" s="73"/>
      <c r="E74" s="671" t="s">
        <v>343</v>
      </c>
      <c r="F74" s="671"/>
      <c r="G74" s="671"/>
      <c r="H74" s="671"/>
      <c r="I74" s="671"/>
      <c r="J74" s="671"/>
      <c r="K74" s="671"/>
      <c r="L74" s="671"/>
      <c r="M74" s="671"/>
      <c r="N74" s="671"/>
      <c r="O74" s="671"/>
      <c r="P74" s="671"/>
      <c r="Q74" s="671"/>
      <c r="R74" s="671"/>
      <c r="S74" s="671"/>
      <c r="T74" s="671"/>
      <c r="U74" s="671"/>
      <c r="V74" s="671"/>
      <c r="W74" s="671"/>
      <c r="X74" s="671"/>
      <c r="Y74" s="71"/>
    </row>
    <row r="75" spans="1:25" ht="30" hidden="1" customHeight="1">
      <c r="A75" s="52"/>
      <c r="B75" s="90"/>
      <c r="C75" s="89"/>
      <c r="D75" s="73"/>
      <c r="E75" s="671" t="s">
        <v>344</v>
      </c>
      <c r="F75" s="671"/>
      <c r="G75" s="671"/>
      <c r="H75" s="671"/>
      <c r="I75" s="671"/>
      <c r="J75" s="671"/>
      <c r="K75" s="671"/>
      <c r="L75" s="671"/>
      <c r="M75" s="671"/>
      <c r="N75" s="671"/>
      <c r="O75" s="671"/>
      <c r="P75" s="671"/>
      <c r="Q75" s="671"/>
      <c r="R75" s="671"/>
      <c r="S75" s="671"/>
      <c r="T75" s="671"/>
      <c r="U75" s="671"/>
      <c r="V75" s="671"/>
      <c r="W75" s="671"/>
      <c r="X75" s="671"/>
      <c r="Y75" s="71"/>
    </row>
    <row r="76" spans="1:25" ht="15" hidden="1">
      <c r="A76" s="52"/>
      <c r="B76" s="90"/>
      <c r="C76" s="89"/>
      <c r="D76" s="73"/>
      <c r="E76" s="671" t="s">
        <v>345</v>
      </c>
      <c r="F76" s="671"/>
      <c r="G76" s="671"/>
      <c r="H76" s="671"/>
      <c r="I76" s="671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71"/>
    </row>
    <row r="77" spans="1:25" ht="15" hidden="1">
      <c r="A77" s="52"/>
      <c r="B77" s="90"/>
      <c r="C77" s="89"/>
      <c r="D77" s="73"/>
      <c r="E77" s="671" t="s">
        <v>346</v>
      </c>
      <c r="F77" s="671"/>
      <c r="G77" s="671"/>
      <c r="H77" s="671"/>
      <c r="I77" s="671"/>
      <c r="J77" s="671"/>
      <c r="K77" s="671"/>
      <c r="L77" s="671"/>
      <c r="M77" s="671"/>
      <c r="N77" s="671"/>
      <c r="O77" s="671"/>
      <c r="P77" s="671"/>
      <c r="Q77" s="671"/>
      <c r="R77" s="671"/>
      <c r="S77" s="671"/>
      <c r="T77" s="671"/>
      <c r="U77" s="671"/>
      <c r="V77" s="671"/>
      <c r="W77" s="671"/>
      <c r="X77" s="671"/>
      <c r="Y77" s="71"/>
    </row>
    <row r="78" spans="1:25" ht="8.25" hidden="1" customHeight="1">
      <c r="A78" s="52"/>
      <c r="B78" s="90"/>
      <c r="C78" s="89"/>
      <c r="D78" s="73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71"/>
    </row>
    <row r="79" spans="1:25" ht="21" hidden="1" customHeight="1">
      <c r="A79" s="52"/>
      <c r="B79" s="90"/>
      <c r="C79" s="89"/>
      <c r="D79" s="73"/>
      <c r="E79" s="679" t="s">
        <v>292</v>
      </c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71"/>
    </row>
    <row r="80" spans="1:25" ht="11.25" hidden="1" customHeight="1">
      <c r="A80" s="52"/>
      <c r="B80" s="90"/>
      <c r="C80" s="89"/>
      <c r="D80" s="73"/>
      <c r="E80" s="674" t="s">
        <v>88</v>
      </c>
      <c r="F80" s="674"/>
      <c r="G80" s="674"/>
      <c r="H80" s="674"/>
      <c r="I80" s="672" t="s">
        <v>1337</v>
      </c>
      <c r="J80" s="672"/>
      <c r="K80" s="672"/>
      <c r="L80" s="672"/>
      <c r="M80" s="672"/>
      <c r="N80" s="672"/>
      <c r="O80" s="672"/>
      <c r="P80" s="672"/>
      <c r="Q80" s="672"/>
      <c r="R80" s="672"/>
      <c r="S80" s="672"/>
      <c r="T80" s="672"/>
      <c r="U80" s="672"/>
      <c r="V80" s="672"/>
      <c r="W80" s="672"/>
      <c r="X80" s="672"/>
      <c r="Y80" s="71"/>
    </row>
    <row r="81" spans="1:25" ht="15" hidden="1">
      <c r="A81" s="52"/>
      <c r="B81" s="90"/>
      <c r="C81" s="89"/>
      <c r="D81" s="73"/>
      <c r="E81" s="670" t="s">
        <v>119</v>
      </c>
      <c r="F81" s="670"/>
      <c r="G81" s="670"/>
      <c r="H81" s="672" t="s">
        <v>1336</v>
      </c>
      <c r="I81" s="672"/>
      <c r="J81" s="672"/>
      <c r="K81" s="672"/>
      <c r="L81" s="672"/>
      <c r="M81" s="672"/>
      <c r="N81" s="672"/>
      <c r="O81" s="672"/>
      <c r="P81" s="672"/>
      <c r="Q81" s="672"/>
      <c r="R81" s="672"/>
      <c r="S81" s="672"/>
      <c r="T81" s="672"/>
      <c r="U81" s="672"/>
      <c r="V81" s="672"/>
      <c r="W81" s="672"/>
      <c r="X81" s="672"/>
      <c r="Y81" s="71"/>
    </row>
    <row r="82" spans="1:25" ht="15" hidden="1" customHeight="1">
      <c r="A82" s="52"/>
      <c r="B82" s="90"/>
      <c r="C82" s="89"/>
      <c r="D82" s="73"/>
      <c r="E82" s="670"/>
      <c r="F82" s="670"/>
      <c r="G82" s="670"/>
      <c r="H82" s="676"/>
      <c r="I82" s="676"/>
      <c r="J82" s="676"/>
      <c r="K82" s="676"/>
      <c r="L82" s="676"/>
      <c r="M82" s="676"/>
      <c r="N82" s="676"/>
      <c r="O82" s="676"/>
      <c r="P82" s="676"/>
      <c r="Q82" s="676"/>
      <c r="R82" s="676"/>
      <c r="S82" s="676"/>
      <c r="T82" s="676"/>
      <c r="U82" s="676"/>
      <c r="V82" s="676"/>
      <c r="W82" s="676"/>
      <c r="X82" s="676"/>
      <c r="Y82" s="71"/>
    </row>
    <row r="83" spans="1:25" ht="15" hidden="1" customHeight="1">
      <c r="A83" s="52"/>
      <c r="B83" s="90"/>
      <c r="C83" s="89"/>
      <c r="D83" s="73"/>
      <c r="Y83" s="71"/>
    </row>
    <row r="84" spans="1:25" ht="15" hidden="1" customHeight="1">
      <c r="A84" s="52"/>
      <c r="B84" s="90"/>
      <c r="C84" s="89"/>
      <c r="D84" s="73"/>
      <c r="E84" s="82"/>
      <c r="F84" s="80"/>
      <c r="G84" s="81"/>
      <c r="H84" s="675"/>
      <c r="I84" s="675"/>
      <c r="J84" s="675"/>
      <c r="K84" s="675"/>
      <c r="L84" s="675"/>
      <c r="M84" s="675"/>
      <c r="N84" s="675"/>
      <c r="O84" s="675"/>
      <c r="P84" s="675"/>
      <c r="Q84" s="675"/>
      <c r="R84" s="675"/>
      <c r="S84" s="675"/>
      <c r="T84" s="675"/>
      <c r="U84" s="675"/>
      <c r="V84" s="675"/>
      <c r="W84" s="675"/>
      <c r="X84" s="675"/>
      <c r="Y84" s="71"/>
    </row>
    <row r="85" spans="1:25" ht="15" hidden="1">
      <c r="A85" s="52"/>
      <c r="B85" s="90"/>
      <c r="C85" s="89"/>
      <c r="D85" s="73"/>
      <c r="E85" s="72"/>
      <c r="F85" s="72"/>
      <c r="G85" s="72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2"/>
      <c r="X85" s="72"/>
      <c r="Y85" s="71"/>
    </row>
    <row r="86" spans="1:25" ht="15" hidden="1">
      <c r="A86" s="52"/>
      <c r="B86" s="90"/>
      <c r="C86" s="89"/>
      <c r="D86" s="73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1"/>
    </row>
    <row r="87" spans="1:25" ht="15" hidden="1">
      <c r="A87" s="52"/>
      <c r="B87" s="90"/>
      <c r="C87" s="89"/>
      <c r="D87" s="73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1"/>
    </row>
    <row r="88" spans="1:25" ht="15" hidden="1">
      <c r="A88" s="52"/>
      <c r="B88" s="90"/>
      <c r="C88" s="89"/>
      <c r="D88" s="73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1"/>
    </row>
    <row r="89" spans="1:25" ht="15" hidden="1">
      <c r="A89" s="52"/>
      <c r="B89" s="90"/>
      <c r="C89" s="89"/>
      <c r="D89" s="73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1"/>
    </row>
    <row r="90" spans="1:25" ht="15" hidden="1">
      <c r="A90" s="52"/>
      <c r="B90" s="90"/>
      <c r="C90" s="89"/>
      <c r="D90" s="73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1"/>
    </row>
    <row r="91" spans="1:25" ht="15" hidden="1">
      <c r="A91" s="52"/>
      <c r="B91" s="90"/>
      <c r="C91" s="89"/>
      <c r="D91" s="73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1"/>
    </row>
    <row r="92" spans="1:25" ht="15" hidden="1">
      <c r="A92" s="52"/>
      <c r="B92" s="90"/>
      <c r="C92" s="89"/>
      <c r="D92" s="73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1"/>
    </row>
    <row r="93" spans="1:25" ht="15" hidden="1">
      <c r="A93" s="52"/>
      <c r="B93" s="90"/>
      <c r="C93" s="89"/>
      <c r="D93" s="73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1"/>
    </row>
    <row r="94" spans="1:25" ht="15" hidden="1">
      <c r="A94" s="52"/>
      <c r="B94" s="90"/>
      <c r="C94" s="89"/>
      <c r="D94" s="73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1"/>
    </row>
    <row r="95" spans="1:25" ht="15" hidden="1">
      <c r="A95" s="52"/>
      <c r="B95" s="90"/>
      <c r="C95" s="89"/>
      <c r="D95" s="73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1"/>
    </row>
    <row r="96" spans="1:25" ht="27" hidden="1" customHeight="1">
      <c r="A96" s="52"/>
      <c r="B96" s="90"/>
      <c r="C96" s="89"/>
      <c r="D96" s="78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1"/>
    </row>
    <row r="97" spans="1:27" ht="15" hidden="1">
      <c r="A97" s="52"/>
      <c r="B97" s="90"/>
      <c r="C97" s="89"/>
      <c r="D97" s="78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1"/>
    </row>
    <row r="98" spans="1:27" ht="25.5" hidden="1" customHeight="1">
      <c r="A98" s="52"/>
      <c r="B98" s="90"/>
      <c r="C98" s="89"/>
      <c r="D98" s="73"/>
      <c r="E98" s="673" t="s">
        <v>270</v>
      </c>
      <c r="F98" s="673"/>
      <c r="G98" s="673"/>
      <c r="H98" s="673"/>
      <c r="I98" s="673"/>
      <c r="J98" s="673"/>
      <c r="K98" s="673"/>
      <c r="L98" s="673"/>
      <c r="M98" s="673"/>
      <c r="N98" s="673"/>
      <c r="O98" s="673"/>
      <c r="P98" s="673"/>
      <c r="Q98" s="673"/>
      <c r="R98" s="673"/>
      <c r="S98" s="673"/>
      <c r="T98" s="673"/>
      <c r="U98" s="673"/>
      <c r="V98" s="673"/>
      <c r="W98" s="673"/>
      <c r="X98" s="673"/>
      <c r="Y98" s="71"/>
    </row>
    <row r="99" spans="1:27" ht="15" hidden="1" customHeight="1">
      <c r="A99" s="52"/>
      <c r="B99" s="90"/>
      <c r="C99" s="89"/>
      <c r="D99" s="73"/>
      <c r="E99" s="72"/>
      <c r="F99" s="72"/>
      <c r="G99" s="72"/>
      <c r="H99" s="75"/>
      <c r="I99" s="75"/>
      <c r="J99" s="75"/>
      <c r="K99" s="75"/>
      <c r="L99" s="75"/>
      <c r="M99" s="75"/>
      <c r="N99" s="75"/>
      <c r="O99" s="74"/>
      <c r="P99" s="74"/>
      <c r="Q99" s="74"/>
      <c r="R99" s="74"/>
      <c r="S99" s="74"/>
      <c r="T99" s="74"/>
      <c r="U99" s="72"/>
      <c r="V99" s="72"/>
      <c r="W99" s="72"/>
      <c r="X99" s="72"/>
      <c r="Y99" s="71"/>
    </row>
    <row r="100" spans="1:27" ht="15" hidden="1" customHeight="1">
      <c r="A100" s="52"/>
      <c r="B100" s="90"/>
      <c r="C100" s="89"/>
      <c r="D100" s="73"/>
      <c r="E100" s="76"/>
      <c r="F100" s="669" t="s">
        <v>269</v>
      </c>
      <c r="G100" s="669"/>
      <c r="H100" s="669"/>
      <c r="I100" s="669"/>
      <c r="J100" s="669"/>
      <c r="K100" s="669"/>
      <c r="L100" s="669"/>
      <c r="M100" s="669"/>
      <c r="N100" s="669"/>
      <c r="O100" s="669"/>
      <c r="P100" s="669"/>
      <c r="Q100" s="669"/>
      <c r="R100" s="669"/>
      <c r="S100" s="669"/>
      <c r="T100" s="74"/>
      <c r="U100" s="72"/>
      <c r="V100" s="72"/>
      <c r="W100" s="72"/>
      <c r="X100" s="72"/>
      <c r="Y100" s="71"/>
      <c r="AA100" s="91" t="s">
        <v>267</v>
      </c>
    </row>
    <row r="101" spans="1:27" ht="15" hidden="1" customHeight="1">
      <c r="A101" s="52"/>
      <c r="B101" s="90"/>
      <c r="C101" s="89"/>
      <c r="D101" s="73"/>
      <c r="E101" s="72"/>
      <c r="F101" s="72"/>
      <c r="G101" s="72"/>
      <c r="H101" s="75"/>
      <c r="I101" s="75"/>
      <c r="J101" s="75"/>
      <c r="K101" s="75"/>
      <c r="L101" s="75"/>
      <c r="M101" s="75"/>
      <c r="N101" s="75"/>
      <c r="O101" s="74"/>
      <c r="P101" s="74"/>
      <c r="Q101" s="74"/>
      <c r="R101" s="74"/>
      <c r="S101" s="74"/>
      <c r="T101" s="74"/>
      <c r="U101" s="72"/>
      <c r="V101" s="72"/>
      <c r="W101" s="72"/>
      <c r="X101" s="72"/>
      <c r="Y101" s="71"/>
    </row>
    <row r="102" spans="1:27" ht="15" hidden="1">
      <c r="A102" s="52"/>
      <c r="B102" s="90"/>
      <c r="C102" s="89"/>
      <c r="D102" s="73"/>
      <c r="E102" s="72"/>
      <c r="F102" s="669" t="s">
        <v>268</v>
      </c>
      <c r="G102" s="669"/>
      <c r="H102" s="669"/>
      <c r="I102" s="669"/>
      <c r="J102" s="669"/>
      <c r="K102" s="669"/>
      <c r="L102" s="669"/>
      <c r="M102" s="669"/>
      <c r="N102" s="669"/>
      <c r="O102" s="669"/>
      <c r="P102" s="669"/>
      <c r="Q102" s="669"/>
      <c r="R102" s="669"/>
      <c r="S102" s="669"/>
      <c r="T102" s="669"/>
      <c r="U102" s="669"/>
      <c r="V102" s="669"/>
      <c r="W102" s="669"/>
      <c r="X102" s="669"/>
      <c r="Y102" s="71"/>
    </row>
    <row r="103" spans="1:27" ht="15" hidden="1">
      <c r="A103" s="52"/>
      <c r="B103" s="90"/>
      <c r="C103" s="89"/>
      <c r="D103" s="73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1"/>
    </row>
    <row r="104" spans="1:27" ht="15" hidden="1">
      <c r="A104" s="52"/>
      <c r="B104" s="90"/>
      <c r="C104" s="89"/>
      <c r="D104" s="73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1"/>
    </row>
    <row r="105" spans="1:27" ht="15" hidden="1">
      <c r="A105" s="52"/>
      <c r="B105" s="90"/>
      <c r="C105" s="89"/>
      <c r="D105" s="73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1"/>
    </row>
    <row r="106" spans="1:27" ht="15" hidden="1">
      <c r="A106" s="52"/>
      <c r="B106" s="90"/>
      <c r="C106" s="89"/>
      <c r="D106" s="73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1"/>
    </row>
    <row r="107" spans="1:27" ht="15" hidden="1">
      <c r="A107" s="52"/>
      <c r="B107" s="90"/>
      <c r="C107" s="89"/>
      <c r="D107" s="73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1"/>
    </row>
    <row r="108" spans="1:27" ht="15" hidden="1">
      <c r="A108" s="52"/>
      <c r="B108" s="90"/>
      <c r="C108" s="89"/>
      <c r="D108" s="73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1"/>
    </row>
    <row r="109" spans="1:27" ht="15" hidden="1">
      <c r="A109" s="52"/>
      <c r="B109" s="90"/>
      <c r="C109" s="89"/>
      <c r="D109" s="73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1"/>
    </row>
    <row r="110" spans="1:27" ht="15" hidden="1">
      <c r="A110" s="52"/>
      <c r="B110" s="90"/>
      <c r="C110" s="89"/>
      <c r="D110" s="73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1"/>
    </row>
    <row r="111" spans="1:27" ht="30" hidden="1" customHeight="1">
      <c r="A111" s="52"/>
      <c r="B111" s="90"/>
      <c r="C111" s="89"/>
      <c r="D111" s="73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1"/>
    </row>
    <row r="112" spans="1:27" ht="31.5" hidden="1" customHeight="1">
      <c r="A112" s="52"/>
      <c r="B112" s="90"/>
      <c r="C112" s="89"/>
      <c r="D112" s="73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1"/>
    </row>
    <row r="113" spans="1:25" ht="15" customHeight="1">
      <c r="A113" s="52"/>
      <c r="B113" s="88"/>
      <c r="C113" s="87"/>
      <c r="D113" s="70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8"/>
    </row>
  </sheetData>
  <sheetProtection password="FA9C" sheet="1" objects="1" scenarios="1" formatColumns="0" formatRows="0"/>
  <dataConsolidate/>
  <mergeCells count="39">
    <mergeCell ref="F21:M21"/>
    <mergeCell ref="P21:X21"/>
    <mergeCell ref="P22:X22"/>
    <mergeCell ref="E35:X39"/>
    <mergeCell ref="F22:M22"/>
    <mergeCell ref="E40:X40"/>
    <mergeCell ref="B2:G2"/>
    <mergeCell ref="B3:C3"/>
    <mergeCell ref="B5:Y5"/>
    <mergeCell ref="E7:X19"/>
    <mergeCell ref="P23:W23"/>
    <mergeCell ref="E73:X73"/>
    <mergeCell ref="E59:G59"/>
    <mergeCell ref="E41:X45"/>
    <mergeCell ref="H58:X58"/>
    <mergeCell ref="H61:X61"/>
    <mergeCell ref="E58:G58"/>
    <mergeCell ref="E46:X57"/>
    <mergeCell ref="E70:X70"/>
    <mergeCell ref="I80:X80"/>
    <mergeCell ref="E71:X71"/>
    <mergeCell ref="E79:X79"/>
    <mergeCell ref="E75:X75"/>
    <mergeCell ref="E74:X74"/>
    <mergeCell ref="E72:X72"/>
    <mergeCell ref="H59:X59"/>
    <mergeCell ref="E76:X76"/>
    <mergeCell ref="E80:H80"/>
    <mergeCell ref="E60:G60"/>
    <mergeCell ref="H84:X84"/>
    <mergeCell ref="H60:X60"/>
    <mergeCell ref="H82:X82"/>
    <mergeCell ref="E81:G81"/>
    <mergeCell ref="F102:X102"/>
    <mergeCell ref="F100:S100"/>
    <mergeCell ref="E82:G82"/>
    <mergeCell ref="E77:X77"/>
    <mergeCell ref="H81:X81"/>
    <mergeCell ref="E98:X98"/>
  </mergeCells>
  <phoneticPr fontId="8" type="noConversion"/>
  <hyperlinks>
    <hyperlink ref="H58:X58" location="Инструкция!A1" tooltip="Кликните по ссылке, чтобы перейти на сайт службы поддержки пользователей" display="http://tariff.support/index.php?a=add&amp;catid=5"/>
    <hyperlink ref="H81:X81" location="Инструкция!A1" tooltip="Кликните по ссылке, чтобы перейти на сайт службы поддержки пользователей" display="http://tariff.support/index.php?a=add&amp;catid=26"/>
    <hyperlink ref="I80:X80" location="Инструкция!A1" tooltip="Кликните по гиперссылке, чтобы перейти к инструкции по загрузке сопроводительных материалов" display="http://tariff.support/knowledgebase.php?article=28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6_6">
    <tabColor indexed="31"/>
    <pageSetUpPr fitToPage="1"/>
  </sheetPr>
  <dimension ref="A1:AH32"/>
  <sheetViews>
    <sheetView showGridLines="0" topLeftCell="I4" zoomScaleNormal="100" workbookViewId="0"/>
  </sheetViews>
  <sheetFormatPr defaultColWidth="10.5703125" defaultRowHeight="14.25"/>
  <cols>
    <col min="1" max="6" width="0" style="43" hidden="1" customWidth="1"/>
    <col min="7" max="8" width="9.140625" style="112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47.42578125" style="43" customWidth="1"/>
    <col min="14" max="14" width="2.140625" style="43" hidden="1" customWidth="1"/>
    <col min="15" max="15" width="15.28515625" style="43" hidden="1" customWidth="1"/>
    <col min="16" max="17" width="14.7109375" style="43" hidden="1" customWidth="1"/>
    <col min="18" max="18" width="11.7109375" style="43" customWidth="1"/>
    <col min="19" max="19" width="6.42578125" style="43" bestFit="1" customWidth="1"/>
    <col min="20" max="20" width="11.7109375" style="43" customWidth="1"/>
    <col min="21" max="21" width="13.140625" style="43" hidden="1" customWidth="1"/>
    <col min="22" max="22" width="3.7109375" style="43" customWidth="1"/>
    <col min="23" max="23" width="11.140625" style="43" bestFit="1" customWidth="1"/>
    <col min="24" max="26" width="10.5703125" style="486"/>
    <col min="27" max="27" width="10.140625" style="486" customWidth="1"/>
    <col min="28" max="34" width="10.5703125" style="486"/>
    <col min="35" max="16384" width="10.5703125" style="43"/>
  </cols>
  <sheetData>
    <row r="1" spans="7:34" hidden="1"/>
    <row r="2" spans="7:34" hidden="1"/>
    <row r="3" spans="7:34" hidden="1"/>
    <row r="4" spans="7:34" ht="27" customHeight="1">
      <c r="J4" s="101"/>
      <c r="K4" s="101"/>
      <c r="L4" s="44"/>
      <c r="M4" s="44"/>
      <c r="N4" s="44"/>
      <c r="O4" s="118"/>
      <c r="P4" s="118"/>
      <c r="Q4" s="118"/>
      <c r="R4" s="118"/>
      <c r="S4" s="118"/>
      <c r="T4" s="118"/>
      <c r="U4" s="44"/>
    </row>
    <row r="5" spans="7:34" ht="45" customHeight="1">
      <c r="J5" s="101"/>
      <c r="K5" s="101"/>
      <c r="L5" s="799"/>
      <c r="M5" s="799"/>
      <c r="N5" s="799"/>
      <c r="O5" s="800"/>
      <c r="P5" s="800"/>
      <c r="Q5" s="800"/>
      <c r="R5" s="800"/>
      <c r="S5" s="800"/>
      <c r="T5" s="801"/>
      <c r="U5" s="442"/>
    </row>
    <row r="6" spans="7:34" ht="14.25" customHeight="1">
      <c r="J6" s="101"/>
      <c r="K6" s="101"/>
      <c r="L6" s="732" t="str">
        <f>IF(org=0,"Не определено",org)</f>
        <v>ООО "КСК"</v>
      </c>
      <c r="M6" s="732"/>
      <c r="N6" s="732"/>
      <c r="O6" s="733"/>
      <c r="P6" s="733"/>
      <c r="Q6" s="733"/>
      <c r="R6" s="733"/>
      <c r="S6" s="733"/>
      <c r="T6" s="734"/>
      <c r="U6" s="432"/>
    </row>
    <row r="7" spans="7:34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44"/>
    </row>
    <row r="8" spans="7:34" s="370" customFormat="1" ht="17.100000000000001" hidden="1" customHeight="1">
      <c r="G8" s="369"/>
      <c r="H8" s="369"/>
      <c r="L8" s="478"/>
      <c r="M8" s="366"/>
      <c r="P8" s="448"/>
      <c r="Q8" s="448"/>
      <c r="R8" s="448"/>
      <c r="S8" s="448"/>
      <c r="T8" s="448"/>
      <c r="U8" s="155"/>
      <c r="X8" s="585"/>
      <c r="Y8" s="585"/>
      <c r="Z8" s="585"/>
      <c r="AA8" s="585"/>
      <c r="AB8" s="585"/>
      <c r="AC8" s="585"/>
      <c r="AD8" s="585"/>
      <c r="AE8" s="585"/>
      <c r="AF8" s="585"/>
      <c r="AG8" s="585"/>
      <c r="AH8" s="585"/>
    </row>
    <row r="9" spans="7:34" s="370" customFormat="1" ht="0.2" customHeight="1">
      <c r="G9" s="369"/>
      <c r="H9" s="369"/>
      <c r="L9" s="745"/>
      <c r="M9" s="745"/>
      <c r="N9" s="270"/>
      <c r="O9" s="798"/>
      <c r="P9" s="798"/>
      <c r="Q9" s="798"/>
      <c r="R9" s="798"/>
      <c r="S9" s="798"/>
      <c r="T9" s="798"/>
      <c r="U9" s="155"/>
      <c r="X9" s="585"/>
      <c r="Y9" s="585"/>
      <c r="Z9" s="585"/>
      <c r="AA9" s="585"/>
      <c r="AB9" s="585"/>
      <c r="AC9" s="585"/>
      <c r="AD9" s="585"/>
      <c r="AE9" s="585"/>
      <c r="AF9" s="585"/>
      <c r="AG9" s="585"/>
      <c r="AH9" s="585"/>
    </row>
    <row r="10" spans="7:34" s="370" customFormat="1" ht="0.2" customHeight="1">
      <c r="G10" s="369"/>
      <c r="H10" s="369"/>
      <c r="L10" s="745"/>
      <c r="M10" s="745"/>
      <c r="N10" s="270"/>
      <c r="O10" s="798"/>
      <c r="P10" s="798"/>
      <c r="Q10" s="798"/>
      <c r="R10" s="798"/>
      <c r="S10" s="798"/>
      <c r="T10" s="798"/>
      <c r="U10" s="155"/>
      <c r="X10" s="585"/>
      <c r="Y10" s="585"/>
      <c r="Z10" s="585"/>
      <c r="AA10" s="585"/>
      <c r="AB10" s="585"/>
      <c r="AC10" s="585"/>
      <c r="AD10" s="585"/>
      <c r="AE10" s="585"/>
      <c r="AF10" s="585"/>
      <c r="AG10" s="585"/>
      <c r="AH10" s="585"/>
    </row>
    <row r="11" spans="7:34" s="370" customFormat="1" ht="18" hidden="1" customHeight="1">
      <c r="G11" s="369"/>
      <c r="H11" s="369"/>
      <c r="L11" s="745"/>
      <c r="M11" s="745"/>
      <c r="N11" s="270"/>
      <c r="O11" s="798"/>
      <c r="P11" s="798"/>
      <c r="Q11" s="798"/>
      <c r="R11" s="798"/>
      <c r="S11" s="798"/>
      <c r="T11" s="798"/>
      <c r="U11" s="580" t="s">
        <v>710</v>
      </c>
      <c r="X11" s="585"/>
      <c r="Y11" s="585"/>
      <c r="Z11" s="585"/>
      <c r="AA11" s="585"/>
      <c r="AB11" s="585"/>
      <c r="AC11" s="585"/>
      <c r="AD11" s="585"/>
      <c r="AE11" s="585"/>
      <c r="AF11" s="585"/>
      <c r="AG11" s="585"/>
      <c r="AH11" s="585"/>
    </row>
    <row r="12" spans="7:34" ht="15" customHeight="1">
      <c r="J12" s="101"/>
      <c r="K12" s="101"/>
      <c r="L12" s="44"/>
      <c r="M12" s="44"/>
      <c r="N12" s="44"/>
      <c r="O12" s="793"/>
      <c r="P12" s="793"/>
      <c r="Q12" s="793"/>
      <c r="R12" s="793"/>
      <c r="S12" s="793"/>
      <c r="T12" s="793"/>
      <c r="U12" s="793"/>
    </row>
    <row r="13" spans="7:34" ht="34.5" customHeight="1">
      <c r="J13" s="101"/>
      <c r="K13" s="101"/>
      <c r="L13" s="772" t="s">
        <v>125</v>
      </c>
      <c r="M13" s="769" t="s">
        <v>22</v>
      </c>
      <c r="N13" s="769"/>
      <c r="O13" s="795" t="s">
        <v>575</v>
      </c>
      <c r="P13" s="796"/>
      <c r="Q13" s="796"/>
      <c r="R13" s="785" t="s">
        <v>46</v>
      </c>
      <c r="S13" s="786"/>
      <c r="T13" s="786"/>
      <c r="U13" s="769" t="s">
        <v>482</v>
      </c>
      <c r="V13" s="791" t="s">
        <v>321</v>
      </c>
      <c r="W13" s="778" t="s">
        <v>284</v>
      </c>
    </row>
    <row r="14" spans="7:34" ht="14.25" customHeight="1">
      <c r="J14" s="101"/>
      <c r="K14" s="101"/>
      <c r="L14" s="772"/>
      <c r="M14" s="770"/>
      <c r="N14" s="770"/>
      <c r="O14" s="784" t="s">
        <v>14</v>
      </c>
      <c r="P14" s="784" t="s">
        <v>316</v>
      </c>
      <c r="Q14" s="784"/>
      <c r="R14" s="787"/>
      <c r="S14" s="788"/>
      <c r="T14" s="788"/>
      <c r="U14" s="770"/>
      <c r="V14" s="791"/>
      <c r="W14" s="779"/>
    </row>
    <row r="15" spans="7:34" ht="68.099999999999994" customHeight="1">
      <c r="J15" s="101"/>
      <c r="K15" s="101"/>
      <c r="L15" s="772"/>
      <c r="M15" s="771"/>
      <c r="N15" s="771"/>
      <c r="O15" s="784"/>
      <c r="P15" s="137" t="s">
        <v>13</v>
      </c>
      <c r="Q15" s="137" t="s">
        <v>45</v>
      </c>
      <c r="R15" s="138" t="s">
        <v>319</v>
      </c>
      <c r="S15" s="797" t="s">
        <v>318</v>
      </c>
      <c r="T15" s="797"/>
      <c r="U15" s="771"/>
      <c r="V15" s="791"/>
      <c r="W15" s="780"/>
    </row>
    <row r="16" spans="7:34">
      <c r="J16" s="101"/>
      <c r="K16" s="323">
        <v>1</v>
      </c>
      <c r="L16" s="51" t="s">
        <v>126</v>
      </c>
      <c r="M16" s="51" t="s">
        <v>78</v>
      </c>
      <c r="N16" s="436" t="s">
        <v>78</v>
      </c>
      <c r="O16" s="221">
        <f ca="1">OFFSET(O16,0,-1)+1</f>
        <v>3</v>
      </c>
      <c r="P16" s="221">
        <f t="shared" ref="P16:U16" ca="1" si="0">OFFSET(P16,0,-1)+1</f>
        <v>4</v>
      </c>
      <c r="Q16" s="221">
        <f t="shared" ca="1" si="0"/>
        <v>5</v>
      </c>
      <c r="R16" s="221">
        <f t="shared" ca="1" si="0"/>
        <v>6</v>
      </c>
      <c r="S16" s="423">
        <f t="shared" ca="1" si="0"/>
        <v>7</v>
      </c>
      <c r="T16" s="423">
        <f t="shared" ca="1" si="0"/>
        <v>8</v>
      </c>
      <c r="U16" s="221">
        <f t="shared" ca="1" si="0"/>
        <v>9</v>
      </c>
      <c r="V16" s="424">
        <f ca="1">OFFSET(V16,0,-1)</f>
        <v>9</v>
      </c>
      <c r="W16" s="221">
        <f ca="1">OFFSET(W16,0,-1)+1</f>
        <v>10</v>
      </c>
    </row>
    <row r="17" spans="1:34" ht="15" customHeight="1">
      <c r="A17" s="762">
        <v>1</v>
      </c>
      <c r="B17" s="603"/>
      <c r="C17" s="603"/>
      <c r="D17" s="603"/>
      <c r="E17" s="604"/>
      <c r="F17" s="605"/>
      <c r="G17" s="605"/>
      <c r="H17" s="605"/>
      <c r="I17" s="606"/>
      <c r="J17" s="256"/>
      <c r="K17" s="608"/>
      <c r="L17" s="614">
        <f>mergeValue(A17)</f>
        <v>1</v>
      </c>
      <c r="M17" s="267" t="s">
        <v>35</v>
      </c>
      <c r="N17" s="443"/>
      <c r="O17" s="794"/>
      <c r="P17" s="794"/>
      <c r="Q17" s="794"/>
      <c r="R17" s="794"/>
      <c r="S17" s="794"/>
      <c r="T17" s="794"/>
      <c r="U17" s="794"/>
      <c r="V17" s="794"/>
      <c r="W17" s="244"/>
    </row>
    <row r="18" spans="1:34" ht="15" customHeight="1">
      <c r="A18" s="762"/>
      <c r="B18" s="762">
        <v>1</v>
      </c>
      <c r="C18" s="603"/>
      <c r="D18" s="603"/>
      <c r="E18" s="605"/>
      <c r="F18" s="605"/>
      <c r="G18" s="605"/>
      <c r="H18" s="605"/>
      <c r="I18" s="255"/>
      <c r="J18" s="235"/>
      <c r="K18" s="258"/>
      <c r="L18" s="615" t="str">
        <f>mergeValue(A18) &amp;"."&amp; mergeValue(B18)</f>
        <v>1.1</v>
      </c>
      <c r="M18" s="212" t="s">
        <v>31</v>
      </c>
      <c r="N18" s="443"/>
      <c r="O18" s="794"/>
      <c r="P18" s="794"/>
      <c r="Q18" s="794"/>
      <c r="R18" s="794"/>
      <c r="S18" s="794"/>
      <c r="T18" s="794"/>
      <c r="U18" s="794"/>
      <c r="V18" s="794"/>
      <c r="W18" s="244"/>
    </row>
    <row r="19" spans="1:34" ht="15" customHeight="1">
      <c r="A19" s="762"/>
      <c r="B19" s="762"/>
      <c r="C19" s="762">
        <v>1</v>
      </c>
      <c r="D19" s="603"/>
      <c r="E19" s="605"/>
      <c r="F19" s="605"/>
      <c r="G19" s="605"/>
      <c r="H19" s="605"/>
      <c r="I19" s="607"/>
      <c r="J19" s="235"/>
      <c r="K19" s="258"/>
      <c r="L19" s="615" t="str">
        <f>mergeValue(A19) &amp;"."&amp; mergeValue(B19)&amp;"."&amp; mergeValue(C19)</f>
        <v>1.1.1</v>
      </c>
      <c r="M19" s="213" t="s">
        <v>18</v>
      </c>
      <c r="N19" s="443"/>
      <c r="O19" s="794"/>
      <c r="P19" s="794"/>
      <c r="Q19" s="794"/>
      <c r="R19" s="794"/>
      <c r="S19" s="794"/>
      <c r="T19" s="794"/>
      <c r="U19" s="794"/>
      <c r="V19" s="794"/>
      <c r="W19" s="244"/>
    </row>
    <row r="20" spans="1:34" ht="15" customHeight="1">
      <c r="A20" s="762"/>
      <c r="B20" s="762"/>
      <c r="C20" s="762"/>
      <c r="D20" s="762">
        <v>1</v>
      </c>
      <c r="E20" s="605"/>
      <c r="F20" s="605"/>
      <c r="G20" s="605"/>
      <c r="H20" s="605"/>
      <c r="I20" s="607"/>
      <c r="J20" s="235"/>
      <c r="K20" s="258"/>
      <c r="L20" s="615" t="str">
        <f>mergeValue(A20) &amp;"."&amp; mergeValue(B20)&amp;"."&amp; mergeValue(C20)&amp;"."&amp; mergeValue(D20)</f>
        <v>1.1.1.1</v>
      </c>
      <c r="M20" s="214" t="s">
        <v>38</v>
      </c>
      <c r="N20" s="443"/>
      <c r="O20" s="794"/>
      <c r="P20" s="794"/>
      <c r="Q20" s="794"/>
      <c r="R20" s="794"/>
      <c r="S20" s="794"/>
      <c r="T20" s="794"/>
      <c r="U20" s="794"/>
      <c r="V20" s="794"/>
      <c r="W20" s="244"/>
    </row>
    <row r="21" spans="1:34" ht="0.2" customHeight="1">
      <c r="A21" s="762"/>
      <c r="B21" s="762"/>
      <c r="C21" s="762"/>
      <c r="D21" s="762"/>
      <c r="E21" s="762">
        <v>1</v>
      </c>
      <c r="F21" s="605"/>
      <c r="G21" s="605"/>
      <c r="H21" s="603">
        <v>1</v>
      </c>
      <c r="I21" s="762">
        <v>1</v>
      </c>
      <c r="J21" s="605"/>
      <c r="K21" s="610"/>
      <c r="L21" s="615"/>
      <c r="M21" s="227"/>
      <c r="N21" s="444"/>
      <c r="O21" s="588"/>
      <c r="P21" s="588"/>
      <c r="Q21" s="588"/>
      <c r="R21" s="588"/>
      <c r="S21" s="588"/>
      <c r="T21" s="589"/>
      <c r="U21" s="431"/>
      <c r="V21" s="591"/>
      <c r="W21" s="246"/>
    </row>
    <row r="22" spans="1:34" ht="15" customHeight="1">
      <c r="A22" s="762"/>
      <c r="B22" s="762"/>
      <c r="C22" s="762"/>
      <c r="D22" s="762"/>
      <c r="E22" s="762"/>
      <c r="F22" s="762">
        <v>1</v>
      </c>
      <c r="G22" s="603"/>
      <c r="H22" s="603"/>
      <c r="I22" s="762"/>
      <c r="J22" s="762">
        <v>1</v>
      </c>
      <c r="K22" s="611"/>
      <c r="L22" s="615" t="str">
        <f>mergeValue(A22) &amp;"."&amp; mergeValue(B22)&amp;"."&amp; mergeValue(C22)&amp;"."&amp; mergeValue(D22)&amp;"."&amp;  mergeValue(F22)</f>
        <v>1.1.1.1.1</v>
      </c>
      <c r="M22" s="228" t="s">
        <v>20</v>
      </c>
      <c r="N22" s="444"/>
      <c r="O22" s="746"/>
      <c r="P22" s="747"/>
      <c r="Q22" s="747"/>
      <c r="R22" s="747"/>
      <c r="S22" s="747"/>
      <c r="T22" s="747"/>
      <c r="U22" s="747"/>
      <c r="V22" s="748"/>
      <c r="W22" s="244"/>
      <c r="Y22" s="583" t="str">
        <f>strCheckUnique(Z22:Z25)</f>
        <v/>
      </c>
      <c r="AA22" s="583"/>
    </row>
    <row r="23" spans="1:34" ht="15" customHeight="1">
      <c r="A23" s="762"/>
      <c r="B23" s="762"/>
      <c r="C23" s="762"/>
      <c r="D23" s="762"/>
      <c r="E23" s="762"/>
      <c r="F23" s="762"/>
      <c r="G23" s="603">
        <v>1</v>
      </c>
      <c r="H23" s="603"/>
      <c r="I23" s="762"/>
      <c r="J23" s="762"/>
      <c r="K23" s="611">
        <v>1</v>
      </c>
      <c r="L23" s="615" t="str">
        <f>mergeValue(A23) &amp;"."&amp; mergeValue(B23)&amp;"."&amp; mergeValue(C23)&amp;"."&amp; mergeValue(D23)&amp;"."&amp; mergeValue(F23)&amp;"."&amp; mergeValue(G23)</f>
        <v>1.1.1.1.1.1</v>
      </c>
      <c r="M23" s="229"/>
      <c r="N23" s="495"/>
      <c r="O23" s="249"/>
      <c r="P23" s="249"/>
      <c r="Q23" s="249"/>
      <c r="R23" s="792"/>
      <c r="S23" s="701" t="s">
        <v>116</v>
      </c>
      <c r="T23" s="792"/>
      <c r="U23" s="701" t="s">
        <v>117</v>
      </c>
      <c r="V23" s="440"/>
      <c r="W23" s="244"/>
      <c r="X23" s="486" t="str">
        <f>strCheckDate(O24:V24)</f>
        <v/>
      </c>
      <c r="Y23" s="583"/>
      <c r="Z23" s="583" t="str">
        <f>IF(M23="","",M23 )</f>
        <v/>
      </c>
      <c r="AA23" s="583"/>
      <c r="AB23" s="583"/>
      <c r="AC23" s="583"/>
    </row>
    <row r="24" spans="1:34" ht="0.2" customHeight="1">
      <c r="A24" s="762"/>
      <c r="B24" s="762"/>
      <c r="C24" s="762"/>
      <c r="D24" s="762"/>
      <c r="E24" s="762"/>
      <c r="F24" s="762"/>
      <c r="G24" s="603"/>
      <c r="H24" s="603"/>
      <c r="I24" s="762"/>
      <c r="J24" s="762"/>
      <c r="K24" s="611"/>
      <c r="L24" s="616"/>
      <c r="M24" s="261"/>
      <c r="N24" s="496"/>
      <c r="O24" s="249"/>
      <c r="P24" s="249"/>
      <c r="Q24" s="485" t="str">
        <f>R23 &amp; "-" &amp; T23</f>
        <v>-</v>
      </c>
      <c r="R24" s="760"/>
      <c r="S24" s="702"/>
      <c r="T24" s="760"/>
      <c r="U24" s="702"/>
      <c r="V24" s="440"/>
      <c r="W24" s="246"/>
    </row>
    <row r="25" spans="1:34" customFormat="1" ht="15" customHeight="1">
      <c r="A25" s="762"/>
      <c r="B25" s="762"/>
      <c r="C25" s="762"/>
      <c r="D25" s="762"/>
      <c r="E25" s="762"/>
      <c r="F25" s="762"/>
      <c r="G25" s="605"/>
      <c r="H25" s="603"/>
      <c r="I25" s="762"/>
      <c r="J25" s="762"/>
      <c r="K25" s="610"/>
      <c r="L25" s="145"/>
      <c r="M25" s="230" t="s">
        <v>42</v>
      </c>
      <c r="N25" s="218"/>
      <c r="O25" s="209"/>
      <c r="P25" s="209"/>
      <c r="Q25" s="209"/>
      <c r="R25" s="210"/>
      <c r="S25" s="211"/>
      <c r="T25" s="238"/>
      <c r="U25" s="218"/>
      <c r="V25" s="211"/>
      <c r="W25" s="242"/>
      <c r="X25" s="511"/>
      <c r="Y25" s="511"/>
      <c r="Z25" s="511"/>
      <c r="AA25" s="511"/>
      <c r="AB25" s="511"/>
      <c r="AC25" s="511"/>
      <c r="AD25" s="511"/>
      <c r="AE25" s="511"/>
      <c r="AF25" s="511"/>
      <c r="AG25" s="511"/>
      <c r="AH25" s="511"/>
    </row>
    <row r="26" spans="1:34" customFormat="1" ht="15" customHeight="1">
      <c r="A26" s="762"/>
      <c r="B26" s="762"/>
      <c r="C26" s="762"/>
      <c r="D26" s="762"/>
      <c r="E26" s="762"/>
      <c r="F26" s="605"/>
      <c r="G26" s="605"/>
      <c r="H26" s="603"/>
      <c r="I26" s="762"/>
      <c r="J26" s="605"/>
      <c r="K26" s="610"/>
      <c r="L26" s="145"/>
      <c r="M26" s="218" t="s">
        <v>23</v>
      </c>
      <c r="N26" s="217"/>
      <c r="O26" s="209"/>
      <c r="P26" s="209"/>
      <c r="Q26" s="209"/>
      <c r="R26" s="210"/>
      <c r="S26" s="211"/>
      <c r="T26" s="238"/>
      <c r="U26" s="217"/>
      <c r="V26" s="211"/>
      <c r="W26" s="243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</row>
    <row r="27" spans="1:34" customFormat="1" ht="0.2" customHeight="1">
      <c r="A27" s="762"/>
      <c r="B27" s="762"/>
      <c r="C27" s="762"/>
      <c r="D27" s="762"/>
      <c r="E27" s="609"/>
      <c r="F27" s="605"/>
      <c r="G27" s="605"/>
      <c r="H27" s="605"/>
      <c r="I27" s="256"/>
      <c r="J27" s="100"/>
      <c r="K27" s="608"/>
      <c r="L27" s="145"/>
      <c r="M27" s="218"/>
      <c r="N27" s="216"/>
      <c r="O27" s="209"/>
      <c r="P27" s="209"/>
      <c r="Q27" s="209"/>
      <c r="R27" s="210"/>
      <c r="S27" s="211"/>
      <c r="T27" s="238"/>
      <c r="U27" s="216"/>
      <c r="V27" s="211"/>
      <c r="W27" s="243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</row>
    <row r="28" spans="1:34" customFormat="1" ht="15" customHeight="1">
      <c r="A28" s="762"/>
      <c r="B28" s="762"/>
      <c r="C28" s="762"/>
      <c r="D28" s="609"/>
      <c r="E28" s="609"/>
      <c r="F28" s="605"/>
      <c r="G28" s="605"/>
      <c r="H28" s="605"/>
      <c r="I28" s="256"/>
      <c r="J28" s="100"/>
      <c r="K28" s="608"/>
      <c r="L28" s="145"/>
      <c r="M28" s="217" t="s">
        <v>32</v>
      </c>
      <c r="N28" s="216"/>
      <c r="O28" s="209"/>
      <c r="P28" s="209"/>
      <c r="Q28" s="209"/>
      <c r="R28" s="210"/>
      <c r="S28" s="211"/>
      <c r="T28" s="238"/>
      <c r="U28" s="216"/>
      <c r="V28" s="211"/>
      <c r="W28" s="243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</row>
    <row r="29" spans="1:34" customFormat="1" ht="15" customHeight="1">
      <c r="A29" s="762"/>
      <c r="B29" s="762"/>
      <c r="C29" s="609"/>
      <c r="D29" s="609"/>
      <c r="E29" s="609"/>
      <c r="F29" s="609"/>
      <c r="G29" s="621"/>
      <c r="H29" s="256"/>
      <c r="I29" s="612"/>
      <c r="J29" s="100"/>
      <c r="K29" s="613"/>
      <c r="L29" s="145"/>
      <c r="M29" s="216" t="s">
        <v>33</v>
      </c>
      <c r="N29" s="216"/>
      <c r="O29" s="209"/>
      <c r="P29" s="209"/>
      <c r="Q29" s="209"/>
      <c r="R29" s="210"/>
      <c r="S29" s="211"/>
      <c r="T29" s="238"/>
      <c r="U29" s="216"/>
      <c r="V29" s="211"/>
      <c r="W29" s="243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</row>
    <row r="30" spans="1:34" customFormat="1" ht="15" customHeight="1">
      <c r="A30" s="762"/>
      <c r="B30" s="609"/>
      <c r="C30" s="609"/>
      <c r="D30" s="609"/>
      <c r="E30" s="609"/>
      <c r="F30" s="609"/>
      <c r="G30" s="621"/>
      <c r="H30" s="256"/>
      <c r="I30" s="256"/>
      <c r="J30" s="100"/>
      <c r="K30" s="608"/>
      <c r="L30" s="145"/>
      <c r="M30" s="232" t="s">
        <v>34</v>
      </c>
      <c r="N30" s="216"/>
      <c r="O30" s="209"/>
      <c r="P30" s="209"/>
      <c r="Q30" s="209"/>
      <c r="R30" s="210"/>
      <c r="S30" s="211"/>
      <c r="T30" s="238"/>
      <c r="U30" s="216"/>
      <c r="V30" s="211"/>
      <c r="W30" s="243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</row>
    <row r="31" spans="1:34" customFormat="1" ht="15" customHeight="1">
      <c r="G31" s="233"/>
      <c r="H31" s="234"/>
      <c r="I31" s="91"/>
      <c r="J31" s="100"/>
      <c r="L31" s="397"/>
      <c r="M31" s="269" t="s">
        <v>377</v>
      </c>
      <c r="N31" s="216"/>
      <c r="O31" s="209"/>
      <c r="P31" s="209"/>
      <c r="Q31" s="209"/>
      <c r="R31" s="210"/>
      <c r="S31" s="211"/>
      <c r="T31" s="238"/>
      <c r="U31" s="216"/>
      <c r="V31" s="211"/>
      <c r="W31" s="243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</row>
    <row r="32" spans="1:34" ht="3" customHeight="1">
      <c r="L32" s="139"/>
      <c r="M32" s="139"/>
      <c r="N32" s="139"/>
      <c r="O32" s="139"/>
      <c r="P32" s="139"/>
      <c r="Q32" s="139"/>
      <c r="R32" s="139"/>
      <c r="S32" s="139"/>
      <c r="T32" s="139"/>
      <c r="U32" s="139"/>
    </row>
  </sheetData>
  <sheetProtection password="FA9C" sheet="1" objects="1" scenarios="1" formatColumns="0" formatRows="0"/>
  <dataConsolidate/>
  <mergeCells count="37">
    <mergeCell ref="J22:J25"/>
    <mergeCell ref="A17:A30"/>
    <mergeCell ref="B18:B29"/>
    <mergeCell ref="C19:C28"/>
    <mergeCell ref="D20:D27"/>
    <mergeCell ref="E21:E26"/>
    <mergeCell ref="I21:I26"/>
    <mergeCell ref="F22:F25"/>
    <mergeCell ref="O19:V19"/>
    <mergeCell ref="O18:V18"/>
    <mergeCell ref="O17:V17"/>
    <mergeCell ref="N13:N15"/>
    <mergeCell ref="L9:M9"/>
    <mergeCell ref="W13:W15"/>
    <mergeCell ref="O14:O15"/>
    <mergeCell ref="P14:Q14"/>
    <mergeCell ref="S15:T15"/>
    <mergeCell ref="O13:Q13"/>
    <mergeCell ref="R13:T14"/>
    <mergeCell ref="V13:V15"/>
    <mergeCell ref="L5:T5"/>
    <mergeCell ref="L6:T6"/>
    <mergeCell ref="L13:L15"/>
    <mergeCell ref="M13:M15"/>
    <mergeCell ref="O10:T10"/>
    <mergeCell ref="O9:T9"/>
    <mergeCell ref="L11:M11"/>
    <mergeCell ref="O22:V22"/>
    <mergeCell ref="O12:U12"/>
    <mergeCell ref="L10:M10"/>
    <mergeCell ref="O11:T11"/>
    <mergeCell ref="R23:R24"/>
    <mergeCell ref="S23:S24"/>
    <mergeCell ref="T23:T24"/>
    <mergeCell ref="U23:U24"/>
    <mergeCell ref="U13:U15"/>
    <mergeCell ref="O20:V20"/>
  </mergeCells>
  <phoneticPr fontId="8" type="noConversion"/>
  <dataValidations count="7">
    <dataValidation allowBlank="1" prompt="Для выбора выполните двойной щелчок левой клавиши мыши по соответствующей ячейке." sqref="L25:W31"/>
    <dataValidation allowBlank="1" promptTitle="checkPeriodRange" sqref="Q24"/>
    <dataValidation allowBlank="1" showInputMessage="1" showErrorMessage="1" prompt="Для выбора выполните двойной щелчок левой клавиши мыши по соответствующей ячейке." sqref="U23 S23:S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:R24 T23:T24"/>
    <dataValidation type="textLength" operator="lessThanOrEqual" allowBlank="1" showInputMessage="1" showErrorMessage="1" errorTitle="Ошибка" error="Допускается ввод не более 900 символов!" sqref="W17:W23">
      <formula1>900</formula1>
    </dataValidation>
    <dataValidation type="list" allowBlank="1" showInputMessage="1" errorTitle="Ошибка" error="Выберите значение из списка" prompt="Выберите значение из списка" sqref="O22">
      <formula1>kind_of_cons</formula1>
    </dataValidation>
    <dataValidation type="list" allowBlank="1" showInputMessage="1" showErrorMessage="1" errorTitle="Ошибка" error="Выберите значение из списка" sqref="M23">
      <formula1>kind_of_heat_transfer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53665" r:id="rId4" name="chkMultiAdd">
          <controlPr autoLine="0" r:id="rId5">
            <anchor moveWithCells="1">
              <from>
                <xdr:col>11</xdr:col>
                <xdr:colOff>9525</xdr:colOff>
                <xdr:row>3</xdr:row>
                <xdr:rowOff>76200</xdr:rowOff>
              </from>
              <to>
                <xdr:col>12</xdr:col>
                <xdr:colOff>1171575</xdr:colOff>
                <xdr:row>3</xdr:row>
                <xdr:rowOff>333375</xdr:rowOff>
              </to>
            </anchor>
          </controlPr>
        </control>
      </mc:Choice>
      <mc:Fallback>
        <control shapeId="753665" r:id="rId4" name="chkMultiAdd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6_7">
    <tabColor indexed="31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0" style="486" hidden="1" customWidth="1"/>
    <col min="7" max="8" width="9.140625" style="586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47.42578125" style="43" customWidth="1"/>
    <col min="14" max="14" width="2" style="43" hidden="1" customWidth="1"/>
    <col min="15" max="17" width="18.85546875" style="43" hidden="1" customWidth="1"/>
    <col min="18" max="18" width="11.7109375" style="43" customWidth="1"/>
    <col min="19" max="19" width="6.42578125" style="43" bestFit="1" customWidth="1"/>
    <col min="20" max="20" width="11.7109375" style="43" customWidth="1"/>
    <col min="21" max="21" width="12.85546875" style="43" hidden="1" customWidth="1"/>
    <col min="22" max="22" width="3.7109375" style="43" customWidth="1"/>
    <col min="23" max="23" width="11.140625" style="43" bestFit="1" customWidth="1"/>
    <col min="24" max="34" width="10.5703125" style="486"/>
    <col min="35" max="16384" width="10.5703125" style="43"/>
  </cols>
  <sheetData>
    <row r="1" spans="1:34" hidden="1"/>
    <row r="2" spans="1:34" hidden="1"/>
    <row r="3" spans="1:34" hidden="1"/>
    <row r="4" spans="1:34" ht="27" customHeight="1">
      <c r="J4" s="101"/>
      <c r="K4" s="101"/>
      <c r="L4" s="44"/>
      <c r="M4" s="44"/>
      <c r="N4" s="44"/>
      <c r="O4" s="118"/>
      <c r="P4" s="118"/>
      <c r="Q4" s="118"/>
      <c r="R4" s="118"/>
      <c r="S4" s="118"/>
      <c r="T4" s="118"/>
      <c r="U4" s="44"/>
    </row>
    <row r="5" spans="1:34" ht="45" customHeight="1">
      <c r="J5" s="101"/>
      <c r="K5" s="101"/>
      <c r="L5" s="799"/>
      <c r="M5" s="799"/>
      <c r="N5" s="799"/>
      <c r="O5" s="800"/>
      <c r="P5" s="800"/>
      <c r="Q5" s="800"/>
      <c r="R5" s="800"/>
      <c r="S5" s="800"/>
      <c r="T5" s="801"/>
      <c r="U5" s="442"/>
    </row>
    <row r="6" spans="1:34" ht="14.25" customHeight="1">
      <c r="J6" s="101"/>
      <c r="K6" s="101"/>
      <c r="L6" s="732" t="str">
        <f>IF(org=0,"Не определено",org)</f>
        <v>ООО "КСК"</v>
      </c>
      <c r="M6" s="732"/>
      <c r="N6" s="732"/>
      <c r="O6" s="733"/>
      <c r="P6" s="733"/>
      <c r="Q6" s="733"/>
      <c r="R6" s="733"/>
      <c r="S6" s="733"/>
      <c r="T6" s="734"/>
      <c r="U6" s="432"/>
    </row>
    <row r="7" spans="1:34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44"/>
    </row>
    <row r="8" spans="1:34" s="370" customFormat="1" ht="17.100000000000001" hidden="1" customHeight="1">
      <c r="A8" s="585"/>
      <c r="B8" s="585"/>
      <c r="C8" s="585"/>
      <c r="D8" s="585"/>
      <c r="E8" s="585"/>
      <c r="F8" s="585"/>
      <c r="G8" s="585"/>
      <c r="H8" s="585"/>
      <c r="L8" s="478"/>
      <c r="M8" s="366"/>
      <c r="P8" s="448"/>
      <c r="Q8" s="448"/>
      <c r="R8" s="448"/>
      <c r="S8" s="448"/>
      <c r="T8" s="448"/>
      <c r="U8" s="155"/>
      <c r="X8" s="585"/>
      <c r="Y8" s="585"/>
      <c r="Z8" s="585"/>
      <c r="AA8" s="585"/>
      <c r="AB8" s="585"/>
      <c r="AC8" s="585"/>
      <c r="AD8" s="585"/>
      <c r="AE8" s="585"/>
      <c r="AF8" s="585"/>
      <c r="AG8" s="585"/>
      <c r="AH8" s="585"/>
    </row>
    <row r="9" spans="1:34" s="370" customFormat="1" ht="0.2" customHeight="1">
      <c r="A9" s="585"/>
      <c r="B9" s="585"/>
      <c r="C9" s="585"/>
      <c r="D9" s="585"/>
      <c r="E9" s="585"/>
      <c r="F9" s="585"/>
      <c r="G9" s="585"/>
      <c r="H9" s="585"/>
      <c r="L9" s="745"/>
      <c r="M9" s="745"/>
      <c r="N9" s="270"/>
      <c r="O9" s="798"/>
      <c r="P9" s="798"/>
      <c r="Q9" s="798"/>
      <c r="R9" s="798"/>
      <c r="S9" s="798"/>
      <c r="T9" s="798"/>
      <c r="U9" s="155"/>
      <c r="X9" s="585"/>
      <c r="Y9" s="585"/>
      <c r="Z9" s="585"/>
      <c r="AA9" s="585"/>
      <c r="AB9" s="585"/>
      <c r="AC9" s="585"/>
      <c r="AD9" s="585"/>
      <c r="AE9" s="585"/>
      <c r="AF9" s="585"/>
      <c r="AG9" s="585"/>
      <c r="AH9" s="585"/>
    </row>
    <row r="10" spans="1:34" s="370" customFormat="1" ht="0.2" customHeight="1">
      <c r="A10" s="585"/>
      <c r="B10" s="585"/>
      <c r="C10" s="585"/>
      <c r="D10" s="585"/>
      <c r="E10" s="585"/>
      <c r="F10" s="585"/>
      <c r="G10" s="585"/>
      <c r="H10" s="585"/>
      <c r="L10" s="745"/>
      <c r="M10" s="745"/>
      <c r="N10" s="270"/>
      <c r="O10" s="798"/>
      <c r="P10" s="798"/>
      <c r="Q10" s="798"/>
      <c r="R10" s="798"/>
      <c r="S10" s="798"/>
      <c r="T10" s="798"/>
      <c r="U10" s="155"/>
      <c r="X10" s="585"/>
      <c r="Y10" s="585"/>
      <c r="Z10" s="585"/>
      <c r="AA10" s="585"/>
      <c r="AB10" s="585"/>
      <c r="AC10" s="585"/>
      <c r="AD10" s="585"/>
      <c r="AE10" s="585"/>
      <c r="AF10" s="585"/>
      <c r="AG10" s="585"/>
      <c r="AH10" s="585"/>
    </row>
    <row r="11" spans="1:34" s="370" customFormat="1" ht="19.5" hidden="1" customHeight="1">
      <c r="A11" s="585"/>
      <c r="B11" s="585"/>
      <c r="C11" s="585"/>
      <c r="D11" s="585"/>
      <c r="E11" s="585"/>
      <c r="F11" s="585"/>
      <c r="G11" s="585"/>
      <c r="H11" s="585"/>
      <c r="L11" s="745"/>
      <c r="M11" s="745"/>
      <c r="N11" s="270"/>
      <c r="O11" s="798"/>
      <c r="P11" s="798"/>
      <c r="Q11" s="798"/>
      <c r="R11" s="798"/>
      <c r="S11" s="798"/>
      <c r="T11" s="798"/>
      <c r="U11" s="580" t="s">
        <v>710</v>
      </c>
      <c r="X11" s="585"/>
      <c r="Y11" s="585"/>
      <c r="Z11" s="585"/>
      <c r="AA11" s="585"/>
      <c r="AB11" s="585"/>
      <c r="AC11" s="585"/>
      <c r="AD11" s="585"/>
      <c r="AE11" s="585"/>
      <c r="AF11" s="585"/>
      <c r="AG11" s="585"/>
      <c r="AH11" s="585"/>
    </row>
    <row r="12" spans="1:34" ht="15" customHeight="1">
      <c r="J12" s="101"/>
      <c r="K12" s="101"/>
      <c r="L12" s="44"/>
      <c r="M12" s="44"/>
      <c r="N12" s="44"/>
      <c r="O12" s="793"/>
      <c r="P12" s="793"/>
      <c r="Q12" s="793"/>
      <c r="R12" s="793"/>
      <c r="S12" s="793"/>
      <c r="T12" s="793"/>
      <c r="U12" s="793"/>
    </row>
    <row r="13" spans="1:34" ht="34.5" customHeight="1">
      <c r="J13" s="101"/>
      <c r="K13" s="101"/>
      <c r="L13" s="772" t="s">
        <v>125</v>
      </c>
      <c r="M13" s="769" t="s">
        <v>22</v>
      </c>
      <c r="N13" s="769"/>
      <c r="O13" s="795" t="s">
        <v>575</v>
      </c>
      <c r="P13" s="796"/>
      <c r="Q13" s="796"/>
      <c r="R13" s="785" t="s">
        <v>47</v>
      </c>
      <c r="S13" s="786"/>
      <c r="T13" s="786"/>
      <c r="U13" s="769" t="s">
        <v>482</v>
      </c>
      <c r="V13" s="791" t="s">
        <v>321</v>
      </c>
      <c r="W13" s="778" t="s">
        <v>284</v>
      </c>
    </row>
    <row r="14" spans="1:34" ht="14.25" customHeight="1">
      <c r="J14" s="101"/>
      <c r="K14" s="101"/>
      <c r="L14" s="772"/>
      <c r="M14" s="770"/>
      <c r="N14" s="770"/>
      <c r="O14" s="784" t="s">
        <v>14</v>
      </c>
      <c r="P14" s="784" t="s">
        <v>316</v>
      </c>
      <c r="Q14" s="784"/>
      <c r="R14" s="787"/>
      <c r="S14" s="788"/>
      <c r="T14" s="788"/>
      <c r="U14" s="770"/>
      <c r="V14" s="791"/>
      <c r="W14" s="779"/>
    </row>
    <row r="15" spans="1:34" ht="68.099999999999994" customHeight="1">
      <c r="J15" s="101"/>
      <c r="K15" s="101"/>
      <c r="L15" s="772"/>
      <c r="M15" s="771"/>
      <c r="N15" s="771"/>
      <c r="O15" s="784"/>
      <c r="P15" s="137" t="s">
        <v>13</v>
      </c>
      <c r="Q15" s="137" t="s">
        <v>45</v>
      </c>
      <c r="R15" s="138" t="s">
        <v>319</v>
      </c>
      <c r="S15" s="797" t="s">
        <v>318</v>
      </c>
      <c r="T15" s="797"/>
      <c r="U15" s="771"/>
      <c r="V15" s="791"/>
      <c r="W15" s="780"/>
    </row>
    <row r="16" spans="1:34">
      <c r="J16" s="101"/>
      <c r="K16" s="323">
        <v>1</v>
      </c>
      <c r="L16" s="51" t="s">
        <v>126</v>
      </c>
      <c r="M16" s="51" t="s">
        <v>78</v>
      </c>
      <c r="N16" s="436" t="s">
        <v>78</v>
      </c>
      <c r="O16" s="221">
        <f ca="1">OFFSET(O16,0,-1)+1</f>
        <v>3</v>
      </c>
      <c r="P16" s="221">
        <f t="shared" ref="P16:U16" ca="1" si="0">OFFSET(P16,0,-1)+1</f>
        <v>4</v>
      </c>
      <c r="Q16" s="221">
        <f t="shared" ca="1" si="0"/>
        <v>5</v>
      </c>
      <c r="R16" s="221">
        <f t="shared" ca="1" si="0"/>
        <v>6</v>
      </c>
      <c r="S16" s="423">
        <f t="shared" ca="1" si="0"/>
        <v>7</v>
      </c>
      <c r="T16" s="423">
        <f t="shared" ca="1" si="0"/>
        <v>8</v>
      </c>
      <c r="U16" s="221">
        <f t="shared" ca="1" si="0"/>
        <v>9</v>
      </c>
      <c r="V16" s="424">
        <f ca="1">OFFSET(V16,0,-1)</f>
        <v>9</v>
      </c>
      <c r="W16" s="221">
        <f ca="1">OFFSET(W16,0,-1)+1</f>
        <v>10</v>
      </c>
    </row>
    <row r="17" spans="1:35" ht="15" customHeight="1">
      <c r="A17" s="762">
        <v>1</v>
      </c>
      <c r="B17" s="603"/>
      <c r="C17" s="603"/>
      <c r="D17" s="603"/>
      <c r="E17" s="604"/>
      <c r="F17" s="605"/>
      <c r="G17" s="605"/>
      <c r="H17" s="605"/>
      <c r="I17" s="606"/>
      <c r="J17" s="256"/>
      <c r="K17" s="608"/>
      <c r="L17" s="614">
        <f>mergeValue(A17)</f>
        <v>1</v>
      </c>
      <c r="M17" s="267" t="s">
        <v>35</v>
      </c>
      <c r="N17" s="443"/>
      <c r="O17" s="794"/>
      <c r="P17" s="794"/>
      <c r="Q17" s="794"/>
      <c r="R17" s="794"/>
      <c r="S17" s="794"/>
      <c r="T17" s="794"/>
      <c r="U17" s="794"/>
      <c r="V17" s="794"/>
      <c r="W17" s="244"/>
    </row>
    <row r="18" spans="1:35" ht="15" customHeight="1">
      <c r="A18" s="762"/>
      <c r="B18" s="762">
        <v>1</v>
      </c>
      <c r="C18" s="603"/>
      <c r="D18" s="603"/>
      <c r="E18" s="605"/>
      <c r="F18" s="605"/>
      <c r="G18" s="605"/>
      <c r="H18" s="605"/>
      <c r="I18" s="255"/>
      <c r="J18" s="235"/>
      <c r="K18" s="258"/>
      <c r="L18" s="615" t="str">
        <f>mergeValue(A18) &amp;"."&amp; mergeValue(B18)</f>
        <v>1.1</v>
      </c>
      <c r="M18" s="212" t="s">
        <v>31</v>
      </c>
      <c r="N18" s="443"/>
      <c r="O18" s="794"/>
      <c r="P18" s="794"/>
      <c r="Q18" s="794"/>
      <c r="R18" s="794"/>
      <c r="S18" s="794"/>
      <c r="T18" s="794"/>
      <c r="U18" s="794"/>
      <c r="V18" s="794"/>
      <c r="W18" s="244"/>
    </row>
    <row r="19" spans="1:35" ht="15" customHeight="1">
      <c r="A19" s="762"/>
      <c r="B19" s="762"/>
      <c r="C19" s="762">
        <v>1</v>
      </c>
      <c r="D19" s="603"/>
      <c r="E19" s="605"/>
      <c r="F19" s="605"/>
      <c r="G19" s="605"/>
      <c r="H19" s="605"/>
      <c r="I19" s="607"/>
      <c r="J19" s="235"/>
      <c r="K19" s="258"/>
      <c r="L19" s="615" t="str">
        <f>mergeValue(A19) &amp;"."&amp; mergeValue(B19)&amp;"."&amp; mergeValue(C19)</f>
        <v>1.1.1</v>
      </c>
      <c r="M19" s="213" t="s">
        <v>18</v>
      </c>
      <c r="N19" s="443"/>
      <c r="O19" s="794"/>
      <c r="P19" s="794"/>
      <c r="Q19" s="794"/>
      <c r="R19" s="794"/>
      <c r="S19" s="794"/>
      <c r="T19" s="794"/>
      <c r="U19" s="794"/>
      <c r="V19" s="794"/>
      <c r="W19" s="244"/>
    </row>
    <row r="20" spans="1:35" ht="15" customHeight="1">
      <c r="A20" s="762"/>
      <c r="B20" s="762"/>
      <c r="C20" s="762"/>
      <c r="D20" s="762">
        <v>1</v>
      </c>
      <c r="E20" s="605"/>
      <c r="F20" s="605"/>
      <c r="G20" s="605"/>
      <c r="H20" s="605"/>
      <c r="I20" s="607"/>
      <c r="J20" s="235"/>
      <c r="K20" s="258"/>
      <c r="L20" s="615" t="str">
        <f>mergeValue(A20) &amp;"."&amp; mergeValue(B20)&amp;"."&amp; mergeValue(C20)&amp;"."&amp; mergeValue(D20)</f>
        <v>1.1.1.1</v>
      </c>
      <c r="M20" s="214" t="s">
        <v>38</v>
      </c>
      <c r="N20" s="443"/>
      <c r="O20" s="794"/>
      <c r="P20" s="794"/>
      <c r="Q20" s="794"/>
      <c r="R20" s="794"/>
      <c r="S20" s="794"/>
      <c r="T20" s="794"/>
      <c r="U20" s="794"/>
      <c r="V20" s="794"/>
      <c r="W20" s="244"/>
    </row>
    <row r="21" spans="1:35" ht="14.25" hidden="1" customHeight="1">
      <c r="A21" s="762"/>
      <c r="B21" s="762"/>
      <c r="C21" s="762"/>
      <c r="D21" s="762"/>
      <c r="E21" s="762">
        <v>1</v>
      </c>
      <c r="F21" s="605"/>
      <c r="G21" s="605"/>
      <c r="H21" s="603">
        <v>1</v>
      </c>
      <c r="I21" s="762">
        <v>1</v>
      </c>
      <c r="J21" s="605"/>
      <c r="K21" s="610"/>
      <c r="L21" s="615"/>
      <c r="M21" s="227"/>
      <c r="N21" s="444"/>
      <c r="O21" s="588"/>
      <c r="P21" s="588"/>
      <c r="Q21" s="588"/>
      <c r="R21" s="588"/>
      <c r="S21" s="588"/>
      <c r="T21" s="589"/>
      <c r="U21" s="431"/>
      <c r="V21" s="591"/>
      <c r="W21" s="246"/>
    </row>
    <row r="22" spans="1:35" ht="15" customHeight="1">
      <c r="A22" s="762"/>
      <c r="B22" s="762"/>
      <c r="C22" s="762"/>
      <c r="D22" s="762"/>
      <c r="E22" s="762"/>
      <c r="F22" s="762">
        <v>1</v>
      </c>
      <c r="G22" s="603"/>
      <c r="H22" s="603"/>
      <c r="I22" s="762"/>
      <c r="J22" s="762">
        <v>1</v>
      </c>
      <c r="K22" s="611"/>
      <c r="L22" s="615" t="str">
        <f>mergeValue(A22) &amp;"."&amp; mergeValue(B22)&amp;"."&amp; mergeValue(C22)&amp;"."&amp; mergeValue(D22)&amp;"."&amp;  mergeValue(F22)</f>
        <v>1.1.1.1.1</v>
      </c>
      <c r="M22" s="228" t="s">
        <v>20</v>
      </c>
      <c r="N22" s="444"/>
      <c r="O22" s="746"/>
      <c r="P22" s="747"/>
      <c r="Q22" s="747"/>
      <c r="R22" s="747"/>
      <c r="S22" s="747"/>
      <c r="T22" s="747"/>
      <c r="U22" s="747"/>
      <c r="V22" s="748"/>
      <c r="W22" s="244"/>
      <c r="Y22" s="583" t="str">
        <f>strCheckUnique(Z22:Z25)</f>
        <v/>
      </c>
      <c r="AA22" s="583"/>
    </row>
    <row r="23" spans="1:35" ht="15" customHeight="1">
      <c r="A23" s="762"/>
      <c r="B23" s="762"/>
      <c r="C23" s="762"/>
      <c r="D23" s="762"/>
      <c r="E23" s="762"/>
      <c r="F23" s="762"/>
      <c r="G23" s="603">
        <v>1</v>
      </c>
      <c r="H23" s="603"/>
      <c r="I23" s="762"/>
      <c r="J23" s="762"/>
      <c r="K23" s="611">
        <v>1</v>
      </c>
      <c r="L23" s="615" t="str">
        <f>mergeValue(A23) &amp;"."&amp; mergeValue(B23)&amp;"."&amp; mergeValue(C23)&amp;"."&amp; mergeValue(D23)&amp;"."&amp; mergeValue(F23)&amp;"."&amp; mergeValue(G23)</f>
        <v>1.1.1.1.1.1</v>
      </c>
      <c r="M23" s="229"/>
      <c r="N23" s="495"/>
      <c r="O23" s="249"/>
      <c r="P23" s="249"/>
      <c r="Q23" s="249"/>
      <c r="R23" s="792"/>
      <c r="S23" s="701" t="s">
        <v>116</v>
      </c>
      <c r="T23" s="792"/>
      <c r="U23" s="701" t="s">
        <v>117</v>
      </c>
      <c r="V23" s="440"/>
      <c r="W23" s="244"/>
      <c r="X23" s="486" t="str">
        <f>strCheckDate(O24:V24)</f>
        <v/>
      </c>
      <c r="Y23" s="583"/>
      <c r="Z23" s="583" t="str">
        <f>IF(M23="","",M23 )</f>
        <v/>
      </c>
      <c r="AA23" s="583"/>
      <c r="AB23" s="583"/>
      <c r="AC23" s="583"/>
    </row>
    <row r="24" spans="1:35" ht="0.2" customHeight="1">
      <c r="A24" s="762"/>
      <c r="B24" s="762"/>
      <c r="C24" s="762"/>
      <c r="D24" s="762"/>
      <c r="E24" s="762"/>
      <c r="F24" s="762"/>
      <c r="G24" s="603"/>
      <c r="H24" s="603"/>
      <c r="I24" s="762"/>
      <c r="J24" s="762"/>
      <c r="K24" s="611"/>
      <c r="L24" s="616"/>
      <c r="M24" s="261"/>
      <c r="N24" s="496"/>
      <c r="O24" s="249"/>
      <c r="P24" s="249"/>
      <c r="Q24" s="485" t="str">
        <f>R23 &amp; "-" &amp; T23</f>
        <v>-</v>
      </c>
      <c r="R24" s="760"/>
      <c r="S24" s="702"/>
      <c r="T24" s="760"/>
      <c r="U24" s="702"/>
      <c r="V24" s="440"/>
      <c r="W24" s="246"/>
    </row>
    <row r="25" spans="1:35" customFormat="1" ht="15" customHeight="1">
      <c r="A25" s="762"/>
      <c r="B25" s="762"/>
      <c r="C25" s="762"/>
      <c r="D25" s="762"/>
      <c r="E25" s="762"/>
      <c r="F25" s="762"/>
      <c r="G25" s="605"/>
      <c r="H25" s="603"/>
      <c r="I25" s="762"/>
      <c r="J25" s="762"/>
      <c r="K25" s="610"/>
      <c r="L25" s="145"/>
      <c r="M25" s="230" t="s">
        <v>42</v>
      </c>
      <c r="N25" s="218"/>
      <c r="O25" s="209"/>
      <c r="P25" s="209"/>
      <c r="Q25" s="209"/>
      <c r="R25" s="210"/>
      <c r="S25" s="211"/>
      <c r="T25" s="238"/>
      <c r="U25" s="218"/>
      <c r="V25" s="211"/>
      <c r="W25" s="242"/>
      <c r="X25" s="511"/>
      <c r="Y25" s="511"/>
      <c r="Z25" s="511"/>
      <c r="AA25" s="511"/>
      <c r="AB25" s="511"/>
      <c r="AC25" s="511"/>
      <c r="AD25" s="511"/>
      <c r="AE25" s="511"/>
      <c r="AF25" s="511"/>
      <c r="AG25" s="511"/>
      <c r="AH25" s="511"/>
    </row>
    <row r="26" spans="1:35" customFormat="1" ht="15" customHeight="1">
      <c r="A26" s="762"/>
      <c r="B26" s="762"/>
      <c r="C26" s="762"/>
      <c r="D26" s="762"/>
      <c r="E26" s="762"/>
      <c r="F26" s="605"/>
      <c r="G26" s="605"/>
      <c r="H26" s="603"/>
      <c r="I26" s="762"/>
      <c r="J26" s="605"/>
      <c r="K26" s="610"/>
      <c r="L26" s="145"/>
      <c r="M26" s="218" t="s">
        <v>23</v>
      </c>
      <c r="N26" s="217"/>
      <c r="O26" s="209"/>
      <c r="P26" s="209"/>
      <c r="Q26" s="209"/>
      <c r="R26" s="210"/>
      <c r="S26" s="211"/>
      <c r="T26" s="238"/>
      <c r="U26" s="217"/>
      <c r="V26" s="211"/>
      <c r="W26" s="243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</row>
    <row r="27" spans="1:35" customFormat="1" ht="0.2" customHeight="1">
      <c r="A27" s="762"/>
      <c r="B27" s="762"/>
      <c r="C27" s="762"/>
      <c r="D27" s="605"/>
      <c r="E27" s="609"/>
      <c r="F27" s="605"/>
      <c r="G27" s="605"/>
      <c r="H27" s="605"/>
      <c r="I27" s="256"/>
      <c r="J27" s="100"/>
      <c r="K27" s="608"/>
      <c r="L27" s="145"/>
      <c r="M27" s="218"/>
      <c r="N27" s="218"/>
      <c r="O27" s="218"/>
      <c r="P27" s="218"/>
      <c r="Q27" s="218"/>
      <c r="R27" s="218"/>
      <c r="S27" s="218"/>
      <c r="T27" s="218"/>
      <c r="U27" s="433"/>
      <c r="V27" s="211"/>
      <c r="W27" s="243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</row>
    <row r="28" spans="1:35" customFormat="1" ht="15" customHeight="1">
      <c r="A28" s="762"/>
      <c r="B28" s="762"/>
      <c r="C28" s="762"/>
      <c r="D28" s="609"/>
      <c r="E28" s="609"/>
      <c r="F28" s="605"/>
      <c r="G28" s="605"/>
      <c r="H28" s="605"/>
      <c r="I28" s="256"/>
      <c r="J28" s="100"/>
      <c r="K28" s="608"/>
      <c r="L28" s="145"/>
      <c r="M28" s="217" t="s">
        <v>32</v>
      </c>
      <c r="N28" s="216"/>
      <c r="O28" s="209"/>
      <c r="P28" s="209"/>
      <c r="Q28" s="209"/>
      <c r="R28" s="210"/>
      <c r="S28" s="211"/>
      <c r="T28" s="238"/>
      <c r="U28" s="216"/>
      <c r="V28" s="211"/>
      <c r="W28" s="243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</row>
    <row r="29" spans="1:35" customFormat="1" ht="15" customHeight="1">
      <c r="A29" s="762"/>
      <c r="B29" s="762"/>
      <c r="C29" s="609"/>
      <c r="D29" s="609"/>
      <c r="E29" s="609"/>
      <c r="F29" s="609"/>
      <c r="G29" s="621"/>
      <c r="H29" s="619"/>
      <c r="I29" s="612"/>
      <c r="J29" s="100"/>
      <c r="K29" s="613"/>
      <c r="L29" s="145"/>
      <c r="M29" s="216" t="s">
        <v>33</v>
      </c>
      <c r="N29" s="216"/>
      <c r="O29" s="209"/>
      <c r="P29" s="209"/>
      <c r="Q29" s="209"/>
      <c r="R29" s="210"/>
      <c r="S29" s="211"/>
      <c r="T29" s="238"/>
      <c r="U29" s="216"/>
      <c r="V29" s="211"/>
      <c r="W29" s="243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</row>
    <row r="30" spans="1:35" customFormat="1" ht="15" customHeight="1">
      <c r="A30" s="762"/>
      <c r="B30" s="609"/>
      <c r="C30" s="609"/>
      <c r="D30" s="609"/>
      <c r="E30" s="609"/>
      <c r="F30" s="609"/>
      <c r="G30" s="621"/>
      <c r="H30" s="619"/>
      <c r="I30" s="256"/>
      <c r="J30" s="100"/>
      <c r="K30" s="608"/>
      <c r="L30" s="145"/>
      <c r="M30" s="232" t="s">
        <v>34</v>
      </c>
      <c r="N30" s="216"/>
      <c r="O30" s="209"/>
      <c r="P30" s="209"/>
      <c r="Q30" s="209"/>
      <c r="R30" s="210"/>
      <c r="S30" s="211"/>
      <c r="T30" s="238"/>
      <c r="U30" s="216"/>
      <c r="V30" s="211"/>
      <c r="W30" s="243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</row>
    <row r="31" spans="1:35" customFormat="1" ht="15" customHeight="1">
      <c r="A31" s="511"/>
      <c r="B31" s="511"/>
      <c r="C31" s="511"/>
      <c r="D31" s="511"/>
      <c r="E31" s="511"/>
      <c r="F31" s="511"/>
      <c r="G31" s="624"/>
      <c r="H31" s="511"/>
      <c r="I31" s="91"/>
      <c r="J31" s="100"/>
      <c r="L31" s="145"/>
      <c r="M31" s="269" t="s">
        <v>377</v>
      </c>
      <c r="N31" s="216"/>
      <c r="O31" s="209"/>
      <c r="P31" s="209"/>
      <c r="Q31" s="209"/>
      <c r="R31" s="210"/>
      <c r="S31" s="211"/>
      <c r="T31" s="238"/>
      <c r="U31" s="216"/>
      <c r="V31" s="211"/>
      <c r="W31" s="243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</row>
    <row r="32" spans="1:35" ht="3" customHeight="1">
      <c r="L32" s="139"/>
      <c r="M32" s="139"/>
      <c r="N32" s="139"/>
      <c r="O32" s="139"/>
      <c r="P32" s="139"/>
      <c r="Q32" s="139"/>
      <c r="R32" s="139"/>
      <c r="S32" s="139"/>
      <c r="T32" s="139"/>
      <c r="U32" s="139"/>
    </row>
  </sheetData>
  <sheetProtection password="FA9C" sheet="1" objects="1" scenarios="1" formatColumns="0" formatRows="0"/>
  <dataConsolidate/>
  <mergeCells count="37">
    <mergeCell ref="J22:J25"/>
    <mergeCell ref="A17:A30"/>
    <mergeCell ref="B18:B29"/>
    <mergeCell ref="C19:C28"/>
    <mergeCell ref="D20:D26"/>
    <mergeCell ref="E21:E26"/>
    <mergeCell ref="I21:I26"/>
    <mergeCell ref="F22:F25"/>
    <mergeCell ref="R23:R24"/>
    <mergeCell ref="U23:U24"/>
    <mergeCell ref="S23:S24"/>
    <mergeCell ref="T23:T24"/>
    <mergeCell ref="W13:W15"/>
    <mergeCell ref="O14:O15"/>
    <mergeCell ref="P14:Q14"/>
    <mergeCell ref="S15:T15"/>
    <mergeCell ref="O22:V22"/>
    <mergeCell ref="O20:V20"/>
    <mergeCell ref="V13:V15"/>
    <mergeCell ref="U13:U15"/>
    <mergeCell ref="L5:T5"/>
    <mergeCell ref="L6:T6"/>
    <mergeCell ref="R13:T14"/>
    <mergeCell ref="O10:T10"/>
    <mergeCell ref="L11:M11"/>
    <mergeCell ref="O11:T11"/>
    <mergeCell ref="L9:M9"/>
    <mergeCell ref="O19:V19"/>
    <mergeCell ref="O18:V18"/>
    <mergeCell ref="O17:V17"/>
    <mergeCell ref="O9:T9"/>
    <mergeCell ref="L10:M10"/>
    <mergeCell ref="M13:M15"/>
    <mergeCell ref="N13:N15"/>
    <mergeCell ref="O13:Q13"/>
    <mergeCell ref="O12:U12"/>
    <mergeCell ref="L13:L15"/>
  </mergeCells>
  <phoneticPr fontId="8" type="noConversion"/>
  <dataValidations count="7">
    <dataValidation allowBlank="1" showInputMessage="1" showErrorMessage="1" prompt="Для выбора выполните двойной щелчок левой клавиши мыши по соответствующей ячейке." sqref="S23:S24 U23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:R24 T23:T24"/>
    <dataValidation type="textLength" operator="lessThanOrEqual" allowBlank="1" showInputMessage="1" showErrorMessage="1" errorTitle="Ошибка" error="Допускается ввод не более 900 символов!" sqref="W17:W23">
      <formula1>900</formula1>
    </dataValidation>
    <dataValidation type="list" allowBlank="1" showInputMessage="1" errorTitle="Ошибка" error="Выберите значение из списка" prompt="Выберите значение из списка" sqref="O22">
      <formula1>kind_of_cons</formula1>
    </dataValidation>
    <dataValidation allowBlank="1" prompt="Для выбора выполните двойной щелчок левой клавиши мыши по соответствующей ячейке." sqref="L25:W31"/>
    <dataValidation type="list" allowBlank="1" showInputMessage="1" showErrorMessage="1" errorTitle="Ошибка" error="Выберите значение из списка" sqref="M23">
      <formula1>kind_of_heat_transfer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54689" r:id="rId4" name="chkMultiAdd">
          <controlPr autoLine="0" r:id="rId5">
            <anchor moveWithCells="1">
              <from>
                <xdr:col>11</xdr:col>
                <xdr:colOff>9525</xdr:colOff>
                <xdr:row>3</xdr:row>
                <xdr:rowOff>76200</xdr:rowOff>
              </from>
              <to>
                <xdr:col>12</xdr:col>
                <xdr:colOff>1171575</xdr:colOff>
                <xdr:row>3</xdr:row>
                <xdr:rowOff>333375</xdr:rowOff>
              </to>
            </anchor>
          </controlPr>
        </control>
      </mc:Choice>
      <mc:Fallback>
        <control shapeId="754689" r:id="rId4" name="chkMultiAdd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6_8">
    <tabColor indexed="31"/>
    <pageSetUpPr fitToPage="1"/>
  </sheetPr>
  <dimension ref="A1:AG32"/>
  <sheetViews>
    <sheetView showGridLines="0" topLeftCell="I4" zoomScaleNormal="100" workbookViewId="0"/>
  </sheetViews>
  <sheetFormatPr defaultColWidth="10.5703125" defaultRowHeight="14.25"/>
  <cols>
    <col min="1" max="6" width="0" style="347" hidden="1" customWidth="1"/>
    <col min="7" max="8" width="9.140625" style="346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51.140625" style="43" customWidth="1"/>
    <col min="14" max="14" width="1.85546875" style="43" hidden="1" customWidth="1"/>
    <col min="15" max="15" width="18.7109375" style="43" customWidth="1"/>
    <col min="16" max="16" width="1.5703125" style="43" hidden="1" customWidth="1"/>
    <col min="17" max="17" width="1.7109375" style="43" hidden="1" customWidth="1"/>
    <col min="18" max="18" width="11.7109375" style="43" customWidth="1"/>
    <col min="19" max="19" width="6.42578125" style="43" bestFit="1" customWidth="1"/>
    <col min="20" max="20" width="11.7109375" style="43" customWidth="1"/>
    <col min="21" max="21" width="13.28515625" style="43" hidden="1" customWidth="1"/>
    <col min="22" max="22" width="3.7109375" style="43" customWidth="1"/>
    <col min="23" max="23" width="11.140625" style="43" bestFit="1" customWidth="1"/>
    <col min="24" max="33" width="10.5703125" style="486"/>
    <col min="34" max="16384" width="10.5703125" style="43"/>
  </cols>
  <sheetData>
    <row r="1" spans="1:33" hidden="1"/>
    <row r="2" spans="1:33" hidden="1"/>
    <row r="3" spans="1:33" hidden="1"/>
    <row r="4" spans="1:33" ht="27" customHeight="1">
      <c r="J4" s="101"/>
      <c r="K4" s="101"/>
      <c r="L4" s="44"/>
      <c r="M4" s="44"/>
      <c r="N4" s="44"/>
      <c r="O4" s="118"/>
      <c r="P4" s="118"/>
      <c r="Q4" s="118"/>
      <c r="R4" s="118"/>
      <c r="S4" s="118"/>
      <c r="T4" s="118"/>
      <c r="U4" s="44"/>
    </row>
    <row r="5" spans="1:33" ht="45" customHeight="1">
      <c r="J5" s="101"/>
      <c r="K5" s="101"/>
      <c r="L5" s="799"/>
      <c r="M5" s="799"/>
      <c r="N5" s="799"/>
      <c r="O5" s="800"/>
      <c r="P5" s="800"/>
      <c r="Q5" s="800"/>
      <c r="R5" s="800"/>
      <c r="S5" s="800"/>
      <c r="T5" s="801"/>
      <c r="U5" s="442"/>
    </row>
    <row r="6" spans="1:33" ht="14.25" customHeight="1">
      <c r="J6" s="101"/>
      <c r="K6" s="101"/>
      <c r="L6" s="732" t="str">
        <f>IF(org=0,"Не определено",org)</f>
        <v>ООО "КСК"</v>
      </c>
      <c r="M6" s="732"/>
      <c r="N6" s="732"/>
      <c r="O6" s="733"/>
      <c r="P6" s="733"/>
      <c r="Q6" s="733"/>
      <c r="R6" s="733"/>
      <c r="S6" s="733"/>
      <c r="T6" s="734"/>
      <c r="U6" s="432"/>
    </row>
    <row r="7" spans="1:33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44"/>
    </row>
    <row r="8" spans="1:33" s="370" customFormat="1" ht="17.100000000000001" hidden="1" customHeight="1">
      <c r="A8" s="622"/>
      <c r="B8" s="622"/>
      <c r="C8" s="622"/>
      <c r="D8" s="622"/>
      <c r="E8" s="622"/>
      <c r="F8" s="622"/>
      <c r="G8" s="622"/>
      <c r="H8" s="622"/>
      <c r="L8" s="478"/>
      <c r="M8" s="366"/>
      <c r="P8" s="448"/>
      <c r="Q8" s="448"/>
      <c r="R8" s="448"/>
      <c r="S8" s="448"/>
      <c r="T8" s="448"/>
      <c r="U8" s="155"/>
      <c r="X8" s="585"/>
      <c r="Y8" s="585"/>
      <c r="Z8" s="585"/>
      <c r="AA8" s="585"/>
      <c r="AB8" s="585"/>
      <c r="AC8" s="585"/>
      <c r="AD8" s="585"/>
      <c r="AE8" s="585"/>
      <c r="AF8" s="585"/>
      <c r="AG8" s="585"/>
    </row>
    <row r="9" spans="1:33" s="370" customFormat="1" ht="0.2" customHeight="1">
      <c r="A9" s="622"/>
      <c r="B9" s="622"/>
      <c r="C9" s="622"/>
      <c r="D9" s="622"/>
      <c r="E9" s="622"/>
      <c r="F9" s="622"/>
      <c r="G9" s="622"/>
      <c r="H9" s="622"/>
      <c r="L9" s="745"/>
      <c r="M9" s="745"/>
      <c r="N9" s="270"/>
      <c r="O9" s="798"/>
      <c r="P9" s="798"/>
      <c r="Q9" s="798"/>
      <c r="R9" s="798"/>
      <c r="S9" s="798"/>
      <c r="T9" s="798"/>
      <c r="U9" s="155"/>
      <c r="X9" s="585"/>
      <c r="Y9" s="585"/>
      <c r="Z9" s="585"/>
      <c r="AA9" s="585"/>
      <c r="AB9" s="585"/>
      <c r="AC9" s="585"/>
      <c r="AD9" s="585"/>
      <c r="AE9" s="585"/>
      <c r="AF9" s="585"/>
      <c r="AG9" s="585"/>
    </row>
    <row r="10" spans="1:33" s="370" customFormat="1" ht="0.2" customHeight="1">
      <c r="A10" s="622"/>
      <c r="B10" s="622"/>
      <c r="C10" s="622"/>
      <c r="D10" s="622"/>
      <c r="E10" s="622"/>
      <c r="F10" s="622"/>
      <c r="G10" s="622"/>
      <c r="H10" s="622"/>
      <c r="L10" s="745"/>
      <c r="M10" s="745"/>
      <c r="N10" s="270"/>
      <c r="O10" s="798"/>
      <c r="P10" s="798"/>
      <c r="Q10" s="798"/>
      <c r="R10" s="798"/>
      <c r="S10" s="798"/>
      <c r="T10" s="798"/>
      <c r="U10" s="155"/>
      <c r="X10" s="585"/>
      <c r="Y10" s="585"/>
      <c r="Z10" s="585"/>
      <c r="AA10" s="585"/>
      <c r="AB10" s="585"/>
      <c r="AC10" s="585"/>
      <c r="AD10" s="585"/>
      <c r="AE10" s="585"/>
      <c r="AF10" s="585"/>
      <c r="AG10" s="585"/>
    </row>
    <row r="11" spans="1:33" s="370" customFormat="1" ht="21" hidden="1" customHeight="1">
      <c r="A11" s="622"/>
      <c r="B11" s="622"/>
      <c r="C11" s="622"/>
      <c r="D11" s="622"/>
      <c r="E11" s="622"/>
      <c r="F11" s="622"/>
      <c r="G11" s="622"/>
      <c r="H11" s="622"/>
      <c r="L11" s="745"/>
      <c r="M11" s="745"/>
      <c r="N11" s="270"/>
      <c r="O11" s="798"/>
      <c r="P11" s="798"/>
      <c r="Q11" s="798"/>
      <c r="R11" s="798"/>
      <c r="S11" s="798"/>
      <c r="T11" s="798"/>
      <c r="U11" s="580" t="s">
        <v>710</v>
      </c>
      <c r="X11" s="585"/>
      <c r="Y11" s="585"/>
      <c r="Z11" s="585"/>
      <c r="AA11" s="585"/>
      <c r="AB11" s="585"/>
      <c r="AC11" s="585"/>
      <c r="AD11" s="585"/>
      <c r="AE11" s="585"/>
      <c r="AF11" s="585"/>
      <c r="AG11" s="585"/>
    </row>
    <row r="12" spans="1:33" ht="15" customHeight="1">
      <c r="H12" s="346" t="s">
        <v>126</v>
      </c>
      <c r="J12" s="101"/>
      <c r="K12" s="101"/>
      <c r="L12" s="44"/>
      <c r="M12" s="44"/>
      <c r="N12" s="44"/>
      <c r="O12" s="793"/>
      <c r="P12" s="793"/>
      <c r="Q12" s="793"/>
      <c r="R12" s="793"/>
      <c r="S12" s="793"/>
      <c r="T12" s="793"/>
      <c r="U12" s="793"/>
    </row>
    <row r="13" spans="1:33" ht="34.5" customHeight="1">
      <c r="J13" s="101"/>
      <c r="K13" s="101"/>
      <c r="L13" s="772" t="s">
        <v>125</v>
      </c>
      <c r="M13" s="769" t="s">
        <v>22</v>
      </c>
      <c r="N13" s="769"/>
      <c r="O13" s="795" t="s">
        <v>484</v>
      </c>
      <c r="P13" s="796"/>
      <c r="Q13" s="796"/>
      <c r="R13" s="785" t="s">
        <v>48</v>
      </c>
      <c r="S13" s="786"/>
      <c r="T13" s="786"/>
      <c r="U13" s="769" t="s">
        <v>482</v>
      </c>
      <c r="V13" s="791" t="s">
        <v>321</v>
      </c>
      <c r="W13" s="778" t="s">
        <v>284</v>
      </c>
    </row>
    <row r="14" spans="1:33" ht="14.25" customHeight="1">
      <c r="J14" s="101"/>
      <c r="K14" s="101"/>
      <c r="L14" s="772"/>
      <c r="M14" s="770"/>
      <c r="N14" s="770"/>
      <c r="O14" s="784" t="s">
        <v>49</v>
      </c>
      <c r="P14" s="784"/>
      <c r="Q14" s="784"/>
      <c r="R14" s="787"/>
      <c r="S14" s="788"/>
      <c r="T14" s="788"/>
      <c r="U14" s="770"/>
      <c r="V14" s="791"/>
      <c r="W14" s="779"/>
    </row>
    <row r="15" spans="1:33" ht="68.099999999999994" customHeight="1">
      <c r="J15" s="101"/>
      <c r="K15" s="101"/>
      <c r="L15" s="772"/>
      <c r="M15" s="771"/>
      <c r="N15" s="771"/>
      <c r="O15" s="784"/>
      <c r="P15" s="137"/>
      <c r="Q15" s="137"/>
      <c r="R15" s="138" t="s">
        <v>319</v>
      </c>
      <c r="S15" s="797" t="s">
        <v>318</v>
      </c>
      <c r="T15" s="797"/>
      <c r="U15" s="771"/>
      <c r="V15" s="791"/>
      <c r="W15" s="780"/>
    </row>
    <row r="16" spans="1:33">
      <c r="J16" s="101"/>
      <c r="K16" s="323">
        <v>1</v>
      </c>
      <c r="L16" s="51" t="s">
        <v>126</v>
      </c>
      <c r="M16" s="51" t="s">
        <v>78</v>
      </c>
      <c r="N16" s="436" t="s">
        <v>78</v>
      </c>
      <c r="O16" s="221">
        <f ca="1">OFFSET(O16,0,-1)+1</f>
        <v>3</v>
      </c>
      <c r="P16" s="424">
        <f ca="1">OFFSET(P16,0,-1)</f>
        <v>3</v>
      </c>
      <c r="Q16" s="424">
        <f ca="1">OFFSET(Q16,0,-1)</f>
        <v>3</v>
      </c>
      <c r="R16" s="221">
        <f ca="1">OFFSET(R16,0,-1)+1</f>
        <v>4</v>
      </c>
      <c r="S16" s="423">
        <f ca="1">OFFSET(S16,0,-1)+1</f>
        <v>5</v>
      </c>
      <c r="T16" s="423">
        <f ca="1">OFFSET(T16,0,-1)+1</f>
        <v>6</v>
      </c>
      <c r="U16" s="221">
        <f ca="1">OFFSET(U16,0,-1)+1</f>
        <v>7</v>
      </c>
      <c r="V16" s="424">
        <f ca="1">OFFSET(V16,0,-1)</f>
        <v>7</v>
      </c>
      <c r="W16" s="221">
        <f ca="1">OFFSET(W16,0,-1)+1</f>
        <v>8</v>
      </c>
    </row>
    <row r="17" spans="1:33" ht="15" customHeight="1">
      <c r="A17" s="762">
        <v>1</v>
      </c>
      <c r="B17" s="603"/>
      <c r="C17" s="603"/>
      <c r="D17" s="603"/>
      <c r="E17" s="604"/>
      <c r="F17" s="605"/>
      <c r="G17" s="605"/>
      <c r="H17" s="605"/>
      <c r="I17" s="606"/>
      <c r="J17" s="256"/>
      <c r="K17" s="608"/>
      <c r="L17" s="614">
        <f>mergeValue(A17)</f>
        <v>1</v>
      </c>
      <c r="M17" s="267" t="s">
        <v>35</v>
      </c>
      <c r="N17" s="443"/>
      <c r="O17" s="794"/>
      <c r="P17" s="794"/>
      <c r="Q17" s="794"/>
      <c r="R17" s="794"/>
      <c r="S17" s="794"/>
      <c r="T17" s="794"/>
      <c r="U17" s="794"/>
      <c r="V17" s="794"/>
      <c r="W17" s="244"/>
    </row>
    <row r="18" spans="1:33" ht="15" customHeight="1">
      <c r="A18" s="762"/>
      <c r="B18" s="762">
        <v>1</v>
      </c>
      <c r="C18" s="603"/>
      <c r="D18" s="603"/>
      <c r="E18" s="605"/>
      <c r="F18" s="605"/>
      <c r="G18" s="605"/>
      <c r="H18" s="605"/>
      <c r="I18" s="255"/>
      <c r="J18" s="235"/>
      <c r="K18" s="258"/>
      <c r="L18" s="615" t="str">
        <f>mergeValue(A18) &amp;"."&amp; mergeValue(B18)</f>
        <v>1.1</v>
      </c>
      <c r="M18" s="212" t="s">
        <v>31</v>
      </c>
      <c r="N18" s="443"/>
      <c r="O18" s="794"/>
      <c r="P18" s="794"/>
      <c r="Q18" s="794"/>
      <c r="R18" s="794"/>
      <c r="S18" s="794"/>
      <c r="T18" s="794"/>
      <c r="U18" s="794"/>
      <c r="V18" s="794"/>
      <c r="W18" s="244"/>
    </row>
    <row r="19" spans="1:33" ht="15" customHeight="1">
      <c r="A19" s="762"/>
      <c r="B19" s="762"/>
      <c r="C19" s="762">
        <v>1</v>
      </c>
      <c r="D19" s="603"/>
      <c r="E19" s="605"/>
      <c r="F19" s="605"/>
      <c r="G19" s="605"/>
      <c r="H19" s="605"/>
      <c r="I19" s="607"/>
      <c r="J19" s="235"/>
      <c r="K19" s="258"/>
      <c r="L19" s="615" t="str">
        <f>mergeValue(A19) &amp;"."&amp; mergeValue(B19)&amp;"."&amp; mergeValue(C19)</f>
        <v>1.1.1</v>
      </c>
      <c r="M19" s="213" t="s">
        <v>18</v>
      </c>
      <c r="N19" s="443"/>
      <c r="O19" s="794"/>
      <c r="P19" s="794"/>
      <c r="Q19" s="794"/>
      <c r="R19" s="794"/>
      <c r="S19" s="794"/>
      <c r="T19" s="794"/>
      <c r="U19" s="794"/>
      <c r="V19" s="794"/>
      <c r="W19" s="244"/>
    </row>
    <row r="20" spans="1:33" ht="15" customHeight="1">
      <c r="A20" s="762"/>
      <c r="B20" s="762"/>
      <c r="C20" s="762"/>
      <c r="D20" s="762">
        <v>1</v>
      </c>
      <c r="E20" s="605"/>
      <c r="F20" s="605"/>
      <c r="G20" s="605"/>
      <c r="H20" s="605"/>
      <c r="I20" s="607"/>
      <c r="J20" s="235"/>
      <c r="K20" s="258"/>
      <c r="L20" s="615" t="str">
        <f>mergeValue(A20) &amp;"."&amp; mergeValue(B20)&amp;"."&amp; mergeValue(C20)&amp;"."&amp; mergeValue(D20)</f>
        <v>1.1.1.1</v>
      </c>
      <c r="M20" s="214" t="s">
        <v>38</v>
      </c>
      <c r="N20" s="443"/>
      <c r="O20" s="794"/>
      <c r="P20" s="794"/>
      <c r="Q20" s="794"/>
      <c r="R20" s="794"/>
      <c r="S20" s="794"/>
      <c r="T20" s="794"/>
      <c r="U20" s="794"/>
      <c r="V20" s="794"/>
      <c r="W20" s="244"/>
    </row>
    <row r="21" spans="1:33" ht="24.95" customHeight="1">
      <c r="A21" s="762"/>
      <c r="B21" s="762"/>
      <c r="C21" s="762"/>
      <c r="D21" s="762"/>
      <c r="E21" s="762">
        <v>1</v>
      </c>
      <c r="F21" s="605"/>
      <c r="G21" s="605"/>
      <c r="H21" s="603">
        <v>1</v>
      </c>
      <c r="I21" s="762">
        <v>1</v>
      </c>
      <c r="J21" s="605"/>
      <c r="K21" s="610"/>
      <c r="L21" s="615" t="str">
        <f>mergeValue(A21) &amp;"."&amp; mergeValue(B21)&amp;"."&amp; mergeValue(C21)&amp;"."&amp; mergeValue(D21)&amp;"."&amp; mergeValue(E21)</f>
        <v>1.1.1.1.1</v>
      </c>
      <c r="M21" s="227" t="s">
        <v>19</v>
      </c>
      <c r="N21" s="444"/>
      <c r="O21" s="749"/>
      <c r="P21" s="750"/>
      <c r="Q21" s="750"/>
      <c r="R21" s="750"/>
      <c r="S21" s="750"/>
      <c r="T21" s="750"/>
      <c r="U21" s="750"/>
      <c r="V21" s="751"/>
      <c r="W21" s="244"/>
    </row>
    <row r="22" spans="1:33" ht="15" customHeight="1">
      <c r="A22" s="762"/>
      <c r="B22" s="762"/>
      <c r="C22" s="762"/>
      <c r="D22" s="762"/>
      <c r="E22" s="762"/>
      <c r="F22" s="762">
        <v>1</v>
      </c>
      <c r="G22" s="603"/>
      <c r="H22" s="603"/>
      <c r="I22" s="762"/>
      <c r="J22" s="762">
        <v>1</v>
      </c>
      <c r="K22" s="611"/>
      <c r="L22" s="615" t="str">
        <f>mergeValue(A22) &amp;"."&amp; mergeValue(B22)&amp;"."&amp; mergeValue(C22)&amp;"."&amp; mergeValue(D22)&amp;"."&amp; mergeValue(E22)&amp;"."&amp; mergeValue(F22)</f>
        <v>1.1.1.1.1.1</v>
      </c>
      <c r="M22" s="228" t="s">
        <v>20</v>
      </c>
      <c r="N22" s="444"/>
      <c r="O22" s="746"/>
      <c r="P22" s="747"/>
      <c r="Q22" s="747"/>
      <c r="R22" s="747"/>
      <c r="S22" s="747"/>
      <c r="T22" s="747"/>
      <c r="U22" s="747"/>
      <c r="V22" s="748"/>
      <c r="W22" s="244"/>
      <c r="Y22" s="583" t="str">
        <f>strCheckUnique(Z22:Z25)</f>
        <v/>
      </c>
      <c r="AA22" s="583" t="str">
        <f>IF(O22="","",O22 &amp; ":_")</f>
        <v/>
      </c>
    </row>
    <row r="23" spans="1:33" ht="15" customHeight="1">
      <c r="A23" s="762"/>
      <c r="B23" s="762"/>
      <c r="C23" s="762"/>
      <c r="D23" s="762"/>
      <c r="E23" s="762"/>
      <c r="F23" s="762"/>
      <c r="G23" s="603">
        <v>1</v>
      </c>
      <c r="H23" s="603"/>
      <c r="I23" s="762"/>
      <c r="J23" s="762"/>
      <c r="K23" s="611">
        <v>1</v>
      </c>
      <c r="L23" s="615" t="str">
        <f>mergeValue(A23) &amp;"."&amp; mergeValue(B23)&amp;"."&amp; mergeValue(C23)&amp;"."&amp; mergeValue(D23)&amp;"."&amp; mergeValue(E23)&amp;"."&amp; mergeValue(F23)&amp;"."&amp; mergeValue(G23)</f>
        <v>1.1.1.1.1.1.1</v>
      </c>
      <c r="M23" s="229"/>
      <c r="N23" s="495"/>
      <c r="O23" s="596"/>
      <c r="P23" s="249"/>
      <c r="Q23" s="249"/>
      <c r="R23" s="792"/>
      <c r="S23" s="701" t="s">
        <v>116</v>
      </c>
      <c r="T23" s="792"/>
      <c r="U23" s="701" t="s">
        <v>117</v>
      </c>
      <c r="V23" s="440"/>
      <c r="W23" s="244"/>
      <c r="X23" s="486" t="str">
        <f>strCheckDate(O24:V24)</f>
        <v/>
      </c>
      <c r="Y23" s="583"/>
      <c r="Z23" s="583" t="str">
        <f>IF(M23="","",M23 )</f>
        <v/>
      </c>
      <c r="AA23" s="583"/>
      <c r="AB23" s="583"/>
      <c r="AC23" s="583"/>
    </row>
    <row r="24" spans="1:33" ht="0.2" customHeight="1">
      <c r="A24" s="762"/>
      <c r="B24" s="762"/>
      <c r="C24" s="762"/>
      <c r="D24" s="762"/>
      <c r="E24" s="762"/>
      <c r="F24" s="762"/>
      <c r="G24" s="603"/>
      <c r="H24" s="603"/>
      <c r="I24" s="762"/>
      <c r="J24" s="762"/>
      <c r="K24" s="611"/>
      <c r="L24" s="616"/>
      <c r="M24" s="261"/>
      <c r="N24" s="496"/>
      <c r="O24" s="485"/>
      <c r="P24" s="249"/>
      <c r="Q24" s="485" t="str">
        <f>R23 &amp; "-" &amp; T23</f>
        <v>-</v>
      </c>
      <c r="R24" s="760"/>
      <c r="S24" s="702"/>
      <c r="T24" s="760"/>
      <c r="U24" s="702"/>
      <c r="V24" s="440"/>
      <c r="W24" s="246"/>
    </row>
    <row r="25" spans="1:33" customFormat="1" ht="15" customHeight="1">
      <c r="A25" s="762"/>
      <c r="B25" s="762"/>
      <c r="C25" s="762"/>
      <c r="D25" s="762"/>
      <c r="E25" s="762"/>
      <c r="F25" s="762"/>
      <c r="G25" s="605"/>
      <c r="H25" s="603"/>
      <c r="I25" s="762"/>
      <c r="J25" s="762"/>
      <c r="K25" s="610"/>
      <c r="L25" s="145"/>
      <c r="M25" s="231" t="s">
        <v>42</v>
      </c>
      <c r="N25" s="218"/>
      <c r="O25" s="209"/>
      <c r="P25" s="209"/>
      <c r="Q25" s="209"/>
      <c r="R25" s="210"/>
      <c r="S25" s="211"/>
      <c r="T25" s="238"/>
      <c r="U25" s="218"/>
      <c r="V25" s="211"/>
      <c r="W25" s="242"/>
      <c r="X25" s="511"/>
      <c r="Y25" s="511"/>
      <c r="Z25" s="511"/>
      <c r="AA25" s="511"/>
      <c r="AB25" s="511"/>
      <c r="AC25" s="511"/>
      <c r="AD25" s="511"/>
      <c r="AE25" s="511"/>
      <c r="AF25" s="511"/>
      <c r="AG25" s="511"/>
    </row>
    <row r="26" spans="1:33" customFormat="1" ht="15" customHeight="1">
      <c r="A26" s="762"/>
      <c r="B26" s="762"/>
      <c r="C26" s="762"/>
      <c r="D26" s="762"/>
      <c r="E26" s="762"/>
      <c r="F26" s="605"/>
      <c r="G26" s="605"/>
      <c r="H26" s="603"/>
      <c r="I26" s="762"/>
      <c r="J26" s="605"/>
      <c r="K26" s="610"/>
      <c r="L26" s="145"/>
      <c r="M26" s="230" t="s">
        <v>23</v>
      </c>
      <c r="N26" s="217"/>
      <c r="O26" s="209"/>
      <c r="P26" s="209"/>
      <c r="Q26" s="209"/>
      <c r="R26" s="210"/>
      <c r="S26" s="211"/>
      <c r="T26" s="238"/>
      <c r="U26" s="217"/>
      <c r="V26" s="211"/>
      <c r="W26" s="243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</row>
    <row r="27" spans="1:33" customFormat="1" ht="15" customHeight="1">
      <c r="A27" s="762"/>
      <c r="B27" s="762"/>
      <c r="C27" s="762"/>
      <c r="D27" s="762"/>
      <c r="E27" s="609"/>
      <c r="F27" s="605"/>
      <c r="G27" s="605"/>
      <c r="H27" s="605"/>
      <c r="I27" s="256"/>
      <c r="J27" s="100"/>
      <c r="K27" s="608"/>
      <c r="L27" s="145"/>
      <c r="M27" s="218" t="s">
        <v>24</v>
      </c>
      <c r="N27" s="216"/>
      <c r="O27" s="209"/>
      <c r="P27" s="209"/>
      <c r="Q27" s="209"/>
      <c r="R27" s="210"/>
      <c r="S27" s="211"/>
      <c r="T27" s="238"/>
      <c r="U27" s="216"/>
      <c r="V27" s="211"/>
      <c r="W27" s="243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</row>
    <row r="28" spans="1:33" customFormat="1" ht="15" customHeight="1">
      <c r="A28" s="762"/>
      <c r="B28" s="762"/>
      <c r="C28" s="762"/>
      <c r="D28" s="609"/>
      <c r="E28" s="609"/>
      <c r="F28" s="605"/>
      <c r="G28" s="605"/>
      <c r="H28" s="605"/>
      <c r="I28" s="256"/>
      <c r="J28" s="100"/>
      <c r="K28" s="608"/>
      <c r="L28" s="145"/>
      <c r="M28" s="217" t="s">
        <v>32</v>
      </c>
      <c r="N28" s="216"/>
      <c r="O28" s="209"/>
      <c r="P28" s="209"/>
      <c r="Q28" s="209"/>
      <c r="R28" s="210"/>
      <c r="S28" s="211"/>
      <c r="T28" s="238"/>
      <c r="U28" s="216"/>
      <c r="V28" s="211"/>
      <c r="W28" s="243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</row>
    <row r="29" spans="1:33" customFormat="1" ht="15" customHeight="1">
      <c r="A29" s="762"/>
      <c r="B29" s="762"/>
      <c r="C29" s="609"/>
      <c r="D29" s="609"/>
      <c r="E29" s="609"/>
      <c r="F29" s="609"/>
      <c r="G29" s="621"/>
      <c r="H29" s="618"/>
      <c r="I29" s="612"/>
      <c r="J29" s="100"/>
      <c r="K29" s="613"/>
      <c r="L29" s="145"/>
      <c r="M29" s="216" t="s">
        <v>33</v>
      </c>
      <c r="N29" s="216"/>
      <c r="O29" s="209"/>
      <c r="P29" s="209"/>
      <c r="Q29" s="209"/>
      <c r="R29" s="210"/>
      <c r="S29" s="211"/>
      <c r="T29" s="238"/>
      <c r="U29" s="216"/>
      <c r="V29" s="211"/>
      <c r="W29" s="243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</row>
    <row r="30" spans="1:33" customFormat="1" ht="15" customHeight="1">
      <c r="A30" s="762"/>
      <c r="B30" s="609"/>
      <c r="C30" s="609"/>
      <c r="D30" s="609"/>
      <c r="E30" s="609"/>
      <c r="F30" s="609"/>
      <c r="G30" s="621"/>
      <c r="H30" s="618"/>
      <c r="I30" s="256"/>
      <c r="J30" s="100"/>
      <c r="K30" s="608"/>
      <c r="L30" s="145"/>
      <c r="M30" s="232" t="s">
        <v>34</v>
      </c>
      <c r="N30" s="216"/>
      <c r="O30" s="209"/>
      <c r="P30" s="209"/>
      <c r="Q30" s="209"/>
      <c r="R30" s="210"/>
      <c r="S30" s="211"/>
      <c r="T30" s="238"/>
      <c r="U30" s="216"/>
      <c r="V30" s="211"/>
      <c r="W30" s="243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</row>
    <row r="31" spans="1:33" customFormat="1" ht="15" customHeight="1">
      <c r="A31" s="318"/>
      <c r="B31" s="318"/>
      <c r="C31" s="318"/>
      <c r="D31" s="318"/>
      <c r="E31" s="318"/>
      <c r="F31" s="318"/>
      <c r="G31" s="623"/>
      <c r="H31" s="318"/>
      <c r="I31" s="91"/>
      <c r="J31" s="100"/>
      <c r="L31" s="145"/>
      <c r="M31" s="269" t="s">
        <v>377</v>
      </c>
      <c r="N31" s="216"/>
      <c r="O31" s="209"/>
      <c r="P31" s="209"/>
      <c r="Q31" s="209"/>
      <c r="R31" s="210"/>
      <c r="S31" s="211"/>
      <c r="T31" s="238"/>
      <c r="U31" s="216"/>
      <c r="V31" s="211"/>
      <c r="W31" s="243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</row>
    <row r="32" spans="1:33" ht="3" customHeight="1">
      <c r="L32" s="139"/>
      <c r="M32" s="139"/>
      <c r="N32" s="139"/>
      <c r="O32" s="139"/>
      <c r="P32" s="139"/>
      <c r="Q32" s="139"/>
      <c r="R32" s="139"/>
      <c r="S32" s="139"/>
      <c r="T32" s="139"/>
      <c r="U32" s="139"/>
    </row>
  </sheetData>
  <sheetProtection password="FA9C" sheet="1" objects="1" scenarios="1" formatColumns="0" formatRows="0"/>
  <dataConsolidate/>
  <mergeCells count="38">
    <mergeCell ref="J22:J25"/>
    <mergeCell ref="A17:A30"/>
    <mergeCell ref="B18:B29"/>
    <mergeCell ref="C19:C28"/>
    <mergeCell ref="D20:D27"/>
    <mergeCell ref="E21:E26"/>
    <mergeCell ref="I21:I26"/>
    <mergeCell ref="F22:F25"/>
    <mergeCell ref="W13:W15"/>
    <mergeCell ref="O14:O15"/>
    <mergeCell ref="P14:Q14"/>
    <mergeCell ref="S15:T15"/>
    <mergeCell ref="O10:T10"/>
    <mergeCell ref="U13:U15"/>
    <mergeCell ref="O13:Q13"/>
    <mergeCell ref="O11:T11"/>
    <mergeCell ref="L5:T5"/>
    <mergeCell ref="L6:T6"/>
    <mergeCell ref="R13:T14"/>
    <mergeCell ref="L9:M9"/>
    <mergeCell ref="O9:T9"/>
    <mergeCell ref="L10:M10"/>
    <mergeCell ref="O22:V22"/>
    <mergeCell ref="O21:V21"/>
    <mergeCell ref="O20:V20"/>
    <mergeCell ref="O19:V19"/>
    <mergeCell ref="O18:V18"/>
    <mergeCell ref="R23:R24"/>
    <mergeCell ref="S23:S24"/>
    <mergeCell ref="T23:T24"/>
    <mergeCell ref="U23:U24"/>
    <mergeCell ref="O17:V17"/>
    <mergeCell ref="V13:V15"/>
    <mergeCell ref="L11:M11"/>
    <mergeCell ref="L13:L15"/>
    <mergeCell ref="M13:M15"/>
    <mergeCell ref="N13:N15"/>
    <mergeCell ref="O12:U12"/>
  </mergeCells>
  <phoneticPr fontId="8" type="noConversion"/>
  <dataValidations count="9">
    <dataValidation allowBlank="1" prompt="Для выбора выполните двойной щелчок левой клавиши мыши по соответствующей ячейке." sqref="L25:W31"/>
    <dataValidation allowBlank="1" promptTitle="checkPeriodRange" sqref="Q24"/>
    <dataValidation allowBlank="1" showInputMessage="1" showErrorMessage="1" prompt="Для выбора выполните двойной щелчок левой клавиши мыши по соответствующей ячейке." sqref="S23:S24 U2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:R24 T23:T24"/>
    <dataValidation type="decimal" allowBlank="1" showErrorMessage="1" errorTitle="Ошибка" error="Допускается ввод только неотрицательных чисел!" sqref="O23">
      <formula1>0</formula1>
      <formula2>9.99999999999999E+23</formula2>
    </dataValidation>
    <dataValidation type="list" allowBlank="1" showInputMessage="1" errorTitle="Ошибка" error="Выберите значение из списка" prompt="Выберите значение из списка" sqref="M23">
      <formula1>kind_of_heat_transfer</formula1>
    </dataValidation>
    <dataValidation type="list" allowBlank="1" showInputMessage="1" errorTitle="Ошибка" error="Выберите значение из списка" prompt="Выберите значение из списка" sqref="O22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sqref="W17:W23">
      <formula1>900</formula1>
    </dataValidation>
    <dataValidation type="list" allowBlank="1" showInputMessage="1" showErrorMessage="1" errorTitle="Ошибка" error="Выберите значение из списка" sqref="O21">
      <formula1>kind_of_scheme_in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55713" r:id="rId4" name="chkMultiAdd">
          <controlPr autoLine="0" r:id="rId5">
            <anchor moveWithCells="1">
              <from>
                <xdr:col>11</xdr:col>
                <xdr:colOff>9525</xdr:colOff>
                <xdr:row>3</xdr:row>
                <xdr:rowOff>76200</xdr:rowOff>
              </from>
              <to>
                <xdr:col>12</xdr:col>
                <xdr:colOff>1171575</xdr:colOff>
                <xdr:row>3</xdr:row>
                <xdr:rowOff>333375</xdr:rowOff>
              </to>
            </anchor>
          </controlPr>
        </control>
      </mc:Choice>
      <mc:Fallback>
        <control shapeId="755713" r:id="rId4" name="chkMultiAdd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6_9">
    <tabColor indexed="31"/>
    <pageSetUpPr fitToPage="1"/>
  </sheetPr>
  <dimension ref="A1:AM30"/>
  <sheetViews>
    <sheetView showGridLines="0" topLeftCell="I4" zoomScaleNormal="100" workbookViewId="0"/>
  </sheetViews>
  <sheetFormatPr defaultColWidth="10.5703125" defaultRowHeight="14.25"/>
  <cols>
    <col min="1" max="6" width="0" style="486" hidden="1" customWidth="1"/>
    <col min="7" max="8" width="9.140625" style="586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47.42578125" style="43" customWidth="1"/>
    <col min="14" max="14" width="2.7109375" style="43" hidden="1" customWidth="1"/>
    <col min="15" max="15" width="24.7109375" style="43" customWidth="1"/>
    <col min="16" max="16" width="14.7109375" style="43" customWidth="1"/>
    <col min="17" max="18" width="15.7109375" style="43" customWidth="1"/>
    <col min="19" max="19" width="11.7109375" style="43" customWidth="1"/>
    <col min="20" max="20" width="6.42578125" style="43" bestFit="1" customWidth="1"/>
    <col min="21" max="21" width="11.7109375" style="43" customWidth="1"/>
    <col min="22" max="22" width="12.85546875" style="43" hidden="1" customWidth="1"/>
    <col min="23" max="23" width="3.7109375" style="43" customWidth="1"/>
    <col min="24" max="24" width="11.140625" style="43" bestFit="1" customWidth="1"/>
    <col min="25" max="33" width="10.5703125" style="486"/>
    <col min="34" max="16384" width="10.5703125" style="43"/>
  </cols>
  <sheetData>
    <row r="1" spans="1:33" hidden="1"/>
    <row r="2" spans="1:33" hidden="1"/>
    <row r="3" spans="1:33" hidden="1"/>
    <row r="4" spans="1:33" ht="27" customHeight="1">
      <c r="J4" s="101"/>
      <c r="K4" s="101"/>
      <c r="L4" s="44"/>
      <c r="M4" s="44"/>
      <c r="N4" s="44"/>
      <c r="O4" s="118"/>
      <c r="P4" s="118"/>
      <c r="Q4" s="118"/>
      <c r="R4" s="118"/>
      <c r="S4" s="118"/>
      <c r="T4" s="118"/>
      <c r="U4" s="118"/>
      <c r="V4" s="44"/>
    </row>
    <row r="5" spans="1:33" ht="45" customHeight="1">
      <c r="J5" s="101"/>
      <c r="K5" s="101"/>
      <c r="L5" s="799"/>
      <c r="M5" s="799"/>
      <c r="N5" s="799"/>
      <c r="O5" s="800"/>
      <c r="P5" s="800"/>
      <c r="Q5" s="800"/>
      <c r="R5" s="800"/>
      <c r="S5" s="800"/>
      <c r="T5" s="800"/>
      <c r="U5" s="801"/>
      <c r="V5" s="442"/>
    </row>
    <row r="6" spans="1:33" ht="14.25" customHeight="1">
      <c r="J6" s="101"/>
      <c r="K6" s="101"/>
      <c r="L6" s="732" t="str">
        <f>IF(org=0,"Не определено",org)</f>
        <v>ООО "КСК"</v>
      </c>
      <c r="M6" s="732"/>
      <c r="N6" s="732"/>
      <c r="O6" s="733"/>
      <c r="P6" s="733"/>
      <c r="Q6" s="733"/>
      <c r="R6" s="733"/>
      <c r="S6" s="733"/>
      <c r="T6" s="733"/>
      <c r="U6" s="734"/>
      <c r="V6" s="432"/>
    </row>
    <row r="7" spans="1:33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44"/>
    </row>
    <row r="8" spans="1:33" s="370" customFormat="1" ht="17.100000000000001" customHeight="1">
      <c r="A8" s="585"/>
      <c r="B8" s="585"/>
      <c r="C8" s="585"/>
      <c r="D8" s="585"/>
      <c r="E8" s="585"/>
      <c r="F8" s="585"/>
      <c r="G8" s="585"/>
      <c r="H8" s="585"/>
      <c r="L8" s="478"/>
      <c r="M8" s="366"/>
      <c r="P8" s="448"/>
      <c r="Q8" s="448"/>
      <c r="R8" s="448"/>
      <c r="S8" s="448"/>
      <c r="T8" s="448"/>
      <c r="U8" s="155"/>
      <c r="Y8" s="585"/>
      <c r="Z8" s="585"/>
      <c r="AA8" s="585"/>
      <c r="AB8" s="585"/>
      <c r="AC8" s="585"/>
      <c r="AD8" s="585"/>
      <c r="AE8" s="585"/>
      <c r="AF8" s="585"/>
      <c r="AG8" s="585"/>
    </row>
    <row r="9" spans="1:33" s="370" customFormat="1" ht="0.2" customHeight="1">
      <c r="A9" s="585"/>
      <c r="B9" s="585"/>
      <c r="C9" s="585"/>
      <c r="D9" s="585"/>
      <c r="E9" s="585"/>
      <c r="F9" s="585"/>
      <c r="G9" s="585"/>
      <c r="H9" s="585"/>
      <c r="L9" s="745"/>
      <c r="M9" s="745"/>
      <c r="N9" s="270"/>
      <c r="O9" s="798"/>
      <c r="P9" s="798"/>
      <c r="Q9" s="798"/>
      <c r="R9" s="798"/>
      <c r="S9" s="798"/>
      <c r="T9" s="798"/>
      <c r="U9" s="155"/>
      <c r="Y9" s="585"/>
      <c r="Z9" s="585"/>
      <c r="AA9" s="585"/>
      <c r="AB9" s="585"/>
      <c r="AC9" s="585"/>
      <c r="AD9" s="585"/>
      <c r="AE9" s="585"/>
      <c r="AF9" s="585"/>
      <c r="AG9" s="585"/>
    </row>
    <row r="10" spans="1:33" s="370" customFormat="1" ht="0.2" customHeight="1">
      <c r="A10" s="585"/>
      <c r="B10" s="585"/>
      <c r="C10" s="585"/>
      <c r="D10" s="585"/>
      <c r="E10" s="585"/>
      <c r="F10" s="585"/>
      <c r="G10" s="585"/>
      <c r="H10" s="585"/>
      <c r="L10" s="745"/>
      <c r="M10" s="745"/>
      <c r="N10" s="270"/>
      <c r="O10" s="798"/>
      <c r="P10" s="798"/>
      <c r="Q10" s="798"/>
      <c r="R10" s="798"/>
      <c r="S10" s="798"/>
      <c r="T10" s="798"/>
      <c r="U10" s="155"/>
      <c r="Y10" s="585"/>
      <c r="Z10" s="585"/>
      <c r="AA10" s="585"/>
      <c r="AB10" s="585"/>
      <c r="AC10" s="585"/>
      <c r="AD10" s="585"/>
      <c r="AE10" s="585"/>
      <c r="AF10" s="585"/>
      <c r="AG10" s="585"/>
    </row>
    <row r="11" spans="1:33" s="370" customFormat="1" ht="18.75" customHeight="1">
      <c r="A11" s="585"/>
      <c r="B11" s="585"/>
      <c r="C11" s="585"/>
      <c r="D11" s="585"/>
      <c r="E11" s="585"/>
      <c r="F11" s="585"/>
      <c r="G11" s="585"/>
      <c r="H11" s="585"/>
      <c r="L11" s="745"/>
      <c r="M11" s="745"/>
      <c r="N11" s="270"/>
      <c r="O11" s="798"/>
      <c r="P11" s="798"/>
      <c r="Q11" s="798"/>
      <c r="R11" s="798"/>
      <c r="S11" s="798"/>
      <c r="T11" s="798"/>
      <c r="U11" s="155"/>
      <c r="V11" s="580" t="s">
        <v>710</v>
      </c>
      <c r="Y11" s="585"/>
      <c r="Z11" s="585"/>
      <c r="AA11" s="585"/>
      <c r="AB11" s="585"/>
      <c r="AC11" s="585"/>
      <c r="AD11" s="585"/>
      <c r="AE11" s="585"/>
      <c r="AF11" s="585"/>
      <c r="AG11" s="585"/>
    </row>
    <row r="12" spans="1:33" ht="15" customHeight="1">
      <c r="J12" s="101"/>
      <c r="K12" s="101"/>
      <c r="L12" s="44"/>
      <c r="M12" s="44"/>
      <c r="N12" s="44"/>
      <c r="O12" s="421"/>
      <c r="P12" s="421"/>
      <c r="Q12" s="793"/>
      <c r="R12" s="793"/>
      <c r="S12" s="793"/>
      <c r="T12" s="793"/>
      <c r="U12" s="793"/>
      <c r="V12" s="793"/>
    </row>
    <row r="13" spans="1:33" ht="34.5" customHeight="1">
      <c r="J13" s="101"/>
      <c r="K13" s="101"/>
      <c r="L13" s="772" t="s">
        <v>125</v>
      </c>
      <c r="M13" s="769" t="s">
        <v>374</v>
      </c>
      <c r="N13" s="769"/>
      <c r="O13" s="769" t="s">
        <v>375</v>
      </c>
      <c r="P13" s="813" t="s">
        <v>376</v>
      </c>
      <c r="Q13" s="813" t="s">
        <v>485</v>
      </c>
      <c r="R13" s="813" t="s">
        <v>486</v>
      </c>
      <c r="S13" s="785" t="s">
        <v>315</v>
      </c>
      <c r="T13" s="786"/>
      <c r="U13" s="786"/>
      <c r="V13" s="769" t="s">
        <v>482</v>
      </c>
      <c r="W13" s="791" t="s">
        <v>321</v>
      </c>
      <c r="X13" s="778" t="s">
        <v>284</v>
      </c>
    </row>
    <row r="14" spans="1:33" ht="14.25" customHeight="1">
      <c r="J14" s="101"/>
      <c r="K14" s="101"/>
      <c r="L14" s="772"/>
      <c r="M14" s="770"/>
      <c r="N14" s="770"/>
      <c r="O14" s="770"/>
      <c r="P14" s="814"/>
      <c r="Q14" s="814"/>
      <c r="R14" s="814"/>
      <c r="S14" s="787"/>
      <c r="T14" s="788"/>
      <c r="U14" s="788"/>
      <c r="V14" s="770"/>
      <c r="W14" s="791"/>
      <c r="X14" s="779"/>
    </row>
    <row r="15" spans="1:33" ht="68.099999999999994" customHeight="1">
      <c r="J15" s="101"/>
      <c r="K15" s="101"/>
      <c r="L15" s="772"/>
      <c r="M15" s="771"/>
      <c r="N15" s="771"/>
      <c r="O15" s="771"/>
      <c r="P15" s="815"/>
      <c r="Q15" s="815"/>
      <c r="R15" s="815"/>
      <c r="S15" s="138" t="s">
        <v>319</v>
      </c>
      <c r="T15" s="797" t="s">
        <v>318</v>
      </c>
      <c r="U15" s="797"/>
      <c r="V15" s="771"/>
      <c r="W15" s="791"/>
      <c r="X15" s="780"/>
    </row>
    <row r="16" spans="1:33">
      <c r="J16" s="101"/>
      <c r="K16" s="323">
        <v>1</v>
      </c>
      <c r="L16" s="51" t="s">
        <v>126</v>
      </c>
      <c r="M16" s="51" t="s">
        <v>78</v>
      </c>
      <c r="N16" s="436" t="s">
        <v>78</v>
      </c>
      <c r="O16" s="221">
        <f ca="1">OFFSET(O16,0,-1)+1</f>
        <v>3</v>
      </c>
      <c r="P16" s="221">
        <f t="shared" ref="P16:V16" ca="1" si="0">OFFSET(P16,0,-1)+1</f>
        <v>4</v>
      </c>
      <c r="Q16" s="221">
        <f t="shared" ca="1" si="0"/>
        <v>5</v>
      </c>
      <c r="R16" s="221">
        <f t="shared" ca="1" si="0"/>
        <v>6</v>
      </c>
      <c r="S16" s="423">
        <f t="shared" ca="1" si="0"/>
        <v>7</v>
      </c>
      <c r="T16" s="423">
        <f t="shared" ca="1" si="0"/>
        <v>8</v>
      </c>
      <c r="U16" s="221">
        <f t="shared" ca="1" si="0"/>
        <v>9</v>
      </c>
      <c r="V16" s="423">
        <f t="shared" ca="1" si="0"/>
        <v>10</v>
      </c>
      <c r="X16" s="221">
        <f ca="1">OFFSET(X16,0,-2)+1</f>
        <v>11</v>
      </c>
    </row>
    <row r="17" spans="1:39" ht="15" customHeight="1">
      <c r="A17" s="762">
        <v>1</v>
      </c>
      <c r="B17" s="603"/>
      <c r="C17" s="603"/>
      <c r="D17" s="603"/>
      <c r="E17" s="603"/>
      <c r="F17" s="603"/>
      <c r="G17" s="604"/>
      <c r="H17" s="604"/>
      <c r="I17" s="606"/>
      <c r="J17" s="101"/>
      <c r="K17" s="101"/>
      <c r="L17" s="614">
        <f>mergeValue(A17)</f>
        <v>1</v>
      </c>
      <c r="M17" s="267" t="s">
        <v>35</v>
      </c>
      <c r="N17" s="443"/>
      <c r="O17" s="804"/>
      <c r="P17" s="805"/>
      <c r="Q17" s="805"/>
      <c r="R17" s="805"/>
      <c r="S17" s="805"/>
      <c r="T17" s="805"/>
      <c r="U17" s="805"/>
      <c r="V17" s="805"/>
      <c r="W17" s="806"/>
      <c r="X17" s="244"/>
    </row>
    <row r="18" spans="1:39" ht="15" customHeight="1">
      <c r="A18" s="762"/>
      <c r="B18" s="762">
        <v>1</v>
      </c>
      <c r="C18" s="603"/>
      <c r="D18" s="603"/>
      <c r="E18" s="603"/>
      <c r="F18" s="603"/>
      <c r="G18" s="620"/>
      <c r="H18" s="605"/>
      <c r="I18" s="627"/>
      <c r="J18" s="57"/>
      <c r="K18" s="43"/>
      <c r="L18" s="615" t="str">
        <f>mergeValue(A18) &amp;"."&amp; mergeValue(B18)</f>
        <v>1.1</v>
      </c>
      <c r="M18" s="212" t="s">
        <v>31</v>
      </c>
      <c r="N18" s="443"/>
      <c r="O18" s="804"/>
      <c r="P18" s="805"/>
      <c r="Q18" s="805"/>
      <c r="R18" s="805"/>
      <c r="S18" s="805"/>
      <c r="T18" s="805"/>
      <c r="U18" s="805"/>
      <c r="V18" s="805"/>
      <c r="W18" s="806"/>
      <c r="X18" s="244"/>
    </row>
    <row r="19" spans="1:39" ht="15" customHeight="1">
      <c r="A19" s="762"/>
      <c r="B19" s="762"/>
      <c r="C19" s="762">
        <v>1</v>
      </c>
      <c r="D19" s="603"/>
      <c r="E19" s="603"/>
      <c r="F19" s="603"/>
      <c r="G19" s="620"/>
      <c r="H19" s="605"/>
      <c r="I19" s="628"/>
      <c r="J19" s="57"/>
      <c r="K19" s="43"/>
      <c r="L19" s="615" t="str">
        <f>mergeValue(A19) &amp;"."&amp; mergeValue(B19)&amp;"."&amp; mergeValue(C19)</f>
        <v>1.1.1</v>
      </c>
      <c r="M19" s="213" t="s">
        <v>18</v>
      </c>
      <c r="N19" s="443"/>
      <c r="O19" s="804"/>
      <c r="P19" s="805"/>
      <c r="Q19" s="805"/>
      <c r="R19" s="805"/>
      <c r="S19" s="805"/>
      <c r="T19" s="805"/>
      <c r="U19" s="805"/>
      <c r="V19" s="805"/>
      <c r="W19" s="806"/>
      <c r="X19" s="244"/>
    </row>
    <row r="20" spans="1:39" ht="15" customHeight="1">
      <c r="A20" s="762"/>
      <c r="B20" s="762"/>
      <c r="C20" s="762"/>
      <c r="D20" s="762">
        <v>1</v>
      </c>
      <c r="E20" s="603"/>
      <c r="F20" s="603"/>
      <c r="G20" s="620"/>
      <c r="H20" s="605"/>
      <c r="I20" s="628"/>
      <c r="J20" s="625"/>
      <c r="K20" s="43"/>
      <c r="L20" s="615" t="str">
        <f>mergeValue(A20) &amp;"."&amp; mergeValue(B20)&amp;"."&amp; mergeValue(C20)&amp;"."&amp; mergeValue(D20)</f>
        <v>1.1.1.1</v>
      </c>
      <c r="M20" s="214" t="s">
        <v>38</v>
      </c>
      <c r="N20" s="443"/>
      <c r="O20" s="816"/>
      <c r="P20" s="817"/>
      <c r="Q20" s="817"/>
      <c r="R20" s="817"/>
      <c r="S20" s="817"/>
      <c r="T20" s="817"/>
      <c r="U20" s="817"/>
      <c r="V20" s="817"/>
      <c r="W20" s="818"/>
      <c r="X20" s="244"/>
    </row>
    <row r="21" spans="1:39" ht="15" customHeight="1">
      <c r="A21" s="762"/>
      <c r="B21" s="762"/>
      <c r="C21" s="762"/>
      <c r="D21" s="762"/>
      <c r="E21" s="603">
        <v>1</v>
      </c>
      <c r="F21" s="603"/>
      <c r="G21" s="620"/>
      <c r="H21" s="605"/>
      <c r="I21" s="628"/>
      <c r="J21" s="625"/>
      <c r="K21" s="171"/>
      <c r="L21" s="615" t="str">
        <f>mergeValue(A21) &amp;"."&amp; mergeValue(B21)&amp;"."&amp; mergeValue(C21)&amp;"."&amp; mergeValue(D21)&amp;"."&amp; mergeValue(E21)</f>
        <v>1.1.1.1.1</v>
      </c>
      <c r="M21" s="273"/>
      <c r="N21" s="162"/>
      <c r="O21" s="420"/>
      <c r="P21" s="445"/>
      <c r="Q21" s="595"/>
      <c r="R21" s="595"/>
      <c r="S21" s="93"/>
      <c r="T21" s="594" t="s">
        <v>116</v>
      </c>
      <c r="U21" s="93"/>
      <c r="V21" s="647" t="s">
        <v>117</v>
      </c>
      <c r="W21" s="500"/>
      <c r="X21" s="244"/>
      <c r="Y21" s="486" t="str">
        <f>strCheckDate(P22:W22)</f>
        <v/>
      </c>
    </row>
    <row r="22" spans="1:39" ht="0.2" customHeight="1">
      <c r="A22" s="762"/>
      <c r="B22" s="762"/>
      <c r="C22" s="762"/>
      <c r="D22" s="762"/>
      <c r="E22" s="603"/>
      <c r="F22" s="603"/>
      <c r="G22" s="620"/>
      <c r="H22" s="605"/>
      <c r="I22" s="628"/>
      <c r="J22" s="625"/>
      <c r="K22" s="171"/>
      <c r="L22" s="615"/>
      <c r="M22" s="633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441"/>
    </row>
    <row r="23" spans="1:39" ht="15" customHeight="1">
      <c r="A23" s="762"/>
      <c r="B23" s="762"/>
      <c r="C23" s="762"/>
      <c r="D23" s="762"/>
      <c r="E23" s="603"/>
      <c r="F23" s="603"/>
      <c r="G23" s="620"/>
      <c r="H23" s="605"/>
      <c r="I23" s="628"/>
      <c r="J23" s="625"/>
      <c r="K23" s="171"/>
      <c r="L23" s="145"/>
      <c r="M23" s="218" t="s">
        <v>12</v>
      </c>
      <c r="N23" s="216"/>
      <c r="O23" s="209"/>
      <c r="P23" s="274"/>
      <c r="Q23" s="274"/>
      <c r="R23" s="274"/>
      <c r="S23" s="210"/>
      <c r="T23" s="211"/>
      <c r="U23" s="238"/>
      <c r="V23" s="216"/>
      <c r="W23" s="216"/>
      <c r="X23" s="243"/>
    </row>
    <row r="24" spans="1:39" customFormat="1" ht="15" customHeight="1">
      <c r="A24" s="762"/>
      <c r="B24" s="762"/>
      <c r="C24" s="762"/>
      <c r="D24" s="619"/>
      <c r="E24" s="619"/>
      <c r="F24" s="619"/>
      <c r="G24" s="620"/>
      <c r="H24" s="619"/>
      <c r="I24" s="628"/>
      <c r="J24" s="100"/>
      <c r="K24" s="234"/>
      <c r="L24" s="145"/>
      <c r="M24" s="217" t="s">
        <v>32</v>
      </c>
      <c r="N24" s="216"/>
      <c r="O24" s="209"/>
      <c r="P24" s="209"/>
      <c r="Q24" s="209"/>
      <c r="R24" s="209"/>
      <c r="S24" s="210"/>
      <c r="T24" s="211"/>
      <c r="U24" s="238"/>
      <c r="V24" s="216"/>
      <c r="W24" s="211"/>
      <c r="X24" s="243"/>
      <c r="Y24" s="511"/>
      <c r="Z24" s="511"/>
      <c r="AA24" s="511"/>
      <c r="AB24" s="511"/>
      <c r="AC24" s="511"/>
      <c r="AD24" s="511"/>
      <c r="AE24" s="511"/>
      <c r="AF24" s="511"/>
      <c r="AG24" s="511"/>
    </row>
    <row r="25" spans="1:39" customFormat="1" ht="15" customHeight="1">
      <c r="A25" s="762"/>
      <c r="B25" s="762"/>
      <c r="C25" s="619"/>
      <c r="D25" s="619"/>
      <c r="E25" s="619"/>
      <c r="F25" s="619"/>
      <c r="G25" s="620"/>
      <c r="H25" s="619"/>
      <c r="I25" s="256"/>
      <c r="J25" s="100"/>
      <c r="K25" s="234"/>
      <c r="L25" s="145"/>
      <c r="M25" s="216" t="s">
        <v>33</v>
      </c>
      <c r="N25" s="216"/>
      <c r="O25" s="209"/>
      <c r="P25" s="209"/>
      <c r="Q25" s="209"/>
      <c r="R25" s="209"/>
      <c r="S25" s="210"/>
      <c r="T25" s="211"/>
      <c r="U25" s="238"/>
      <c r="V25" s="216"/>
      <c r="W25" s="211"/>
      <c r="X25" s="243"/>
      <c r="Y25" s="511"/>
      <c r="Z25" s="511"/>
      <c r="AA25" s="511"/>
      <c r="AB25" s="511"/>
      <c r="AC25" s="511"/>
      <c r="AD25" s="511"/>
      <c r="AE25" s="511"/>
      <c r="AF25" s="511"/>
      <c r="AG25" s="511"/>
    </row>
    <row r="26" spans="1:39" customFormat="1" ht="15" customHeight="1">
      <c r="A26" s="762"/>
      <c r="B26" s="619"/>
      <c r="C26" s="619"/>
      <c r="D26" s="619"/>
      <c r="E26" s="619"/>
      <c r="F26" s="619"/>
      <c r="G26" s="620"/>
      <c r="H26" s="619"/>
      <c r="I26" s="256"/>
      <c r="J26" s="100"/>
      <c r="K26" s="234"/>
      <c r="L26" s="145"/>
      <c r="M26" s="232" t="s">
        <v>34</v>
      </c>
      <c r="N26" s="216"/>
      <c r="O26" s="209"/>
      <c r="P26" s="209"/>
      <c r="Q26" s="209"/>
      <c r="R26" s="209"/>
      <c r="S26" s="210"/>
      <c r="T26" s="211"/>
      <c r="U26" s="238"/>
      <c r="V26" s="216"/>
      <c r="W26" s="211"/>
      <c r="X26" s="243"/>
      <c r="Y26" s="511"/>
      <c r="Z26" s="511"/>
      <c r="AA26" s="511"/>
      <c r="AB26" s="511"/>
      <c r="AC26" s="511"/>
      <c r="AD26" s="511"/>
      <c r="AE26" s="511"/>
      <c r="AF26" s="511"/>
      <c r="AG26" s="511"/>
    </row>
    <row r="27" spans="1:39" customFormat="1" ht="15" customHeight="1">
      <c r="A27" s="511"/>
      <c r="B27" s="511"/>
      <c r="C27" s="511"/>
      <c r="D27" s="511"/>
      <c r="E27" s="511"/>
      <c r="F27" s="511"/>
      <c r="G27" s="624"/>
      <c r="H27" s="511"/>
      <c r="I27" s="91"/>
      <c r="J27" s="100"/>
      <c r="L27" s="145"/>
      <c r="M27" s="269" t="s">
        <v>377</v>
      </c>
      <c r="N27" s="216"/>
      <c r="O27" s="209"/>
      <c r="P27" s="209"/>
      <c r="Q27" s="209"/>
      <c r="R27" s="209"/>
      <c r="S27" s="210"/>
      <c r="T27" s="211"/>
      <c r="U27" s="238"/>
      <c r="V27" s="216"/>
      <c r="W27" s="211"/>
      <c r="X27" s="243"/>
      <c r="Y27" s="511"/>
      <c r="Z27" s="511"/>
      <c r="AA27" s="511"/>
      <c r="AB27" s="511"/>
      <c r="AC27" s="511"/>
      <c r="AD27" s="511"/>
      <c r="AE27" s="511"/>
      <c r="AF27" s="511"/>
      <c r="AG27" s="511"/>
    </row>
    <row r="29" spans="1:39" ht="14.25" customHeight="1">
      <c r="L29" s="277" t="s">
        <v>314</v>
      </c>
      <c r="M29" s="278" t="s">
        <v>381</v>
      </c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586"/>
      <c r="Z29" s="586"/>
      <c r="AA29" s="586"/>
      <c r="AB29" s="586"/>
      <c r="AC29" s="586"/>
      <c r="AD29" s="586"/>
      <c r="AE29" s="586"/>
      <c r="AF29" s="586"/>
      <c r="AG29" s="586"/>
      <c r="AH29" s="275"/>
      <c r="AI29" s="275"/>
      <c r="AJ29" s="275"/>
      <c r="AK29" s="275"/>
      <c r="AL29" s="275"/>
      <c r="AM29" s="275"/>
    </row>
    <row r="30" spans="1:39"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586"/>
      <c r="Z30" s="586"/>
      <c r="AA30" s="586"/>
      <c r="AB30" s="586"/>
      <c r="AC30" s="586"/>
      <c r="AD30" s="586"/>
      <c r="AE30" s="586"/>
      <c r="AF30" s="586"/>
      <c r="AG30" s="586"/>
      <c r="AH30" s="275"/>
      <c r="AI30" s="275"/>
      <c r="AJ30" s="275"/>
      <c r="AK30" s="275"/>
      <c r="AL30" s="275"/>
      <c r="AM30" s="275"/>
    </row>
  </sheetData>
  <sheetProtection password="FA9C" sheet="1" objects="1" scenarios="1" formatColumns="0" formatRows="0"/>
  <dataConsolidate/>
  <mergeCells count="29">
    <mergeCell ref="A17:A26"/>
    <mergeCell ref="B18:B25"/>
    <mergeCell ref="C19:C24"/>
    <mergeCell ref="D20:D23"/>
    <mergeCell ref="V13:V15"/>
    <mergeCell ref="Q12:V12"/>
    <mergeCell ref="O20:W20"/>
    <mergeCell ref="O19:W19"/>
    <mergeCell ref="O18:W18"/>
    <mergeCell ref="O17:W17"/>
    <mergeCell ref="L5:U5"/>
    <mergeCell ref="L6:U6"/>
    <mergeCell ref="L9:M9"/>
    <mergeCell ref="N13:N15"/>
    <mergeCell ref="O9:T9"/>
    <mergeCell ref="L13:L15"/>
    <mergeCell ref="L10:M10"/>
    <mergeCell ref="R13:R15"/>
    <mergeCell ref="S13:U14"/>
    <mergeCell ref="M13:M15"/>
    <mergeCell ref="L11:M11"/>
    <mergeCell ref="O10:T10"/>
    <mergeCell ref="O11:T11"/>
    <mergeCell ref="X13:X15"/>
    <mergeCell ref="T15:U15"/>
    <mergeCell ref="O13:O15"/>
    <mergeCell ref="P13:P15"/>
    <mergeCell ref="Q13:Q15"/>
    <mergeCell ref="W13:W15"/>
  </mergeCells>
  <phoneticPr fontId="8" type="noConversion"/>
  <dataValidations count="7">
    <dataValidation allowBlank="1" prompt="Для выбора выполните двойной щелчок левой клавиши мыши по соответствующей ячейке." sqref="L23:X27"/>
    <dataValidation type="textLength" operator="lessThanOrEqual" allowBlank="1" showInputMessage="1" showErrorMessage="1" errorTitle="Ошибка" error="Допускается ввод не более 900 символов!" sqref="O21 X17:X22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V21 T21"/>
    <dataValidation type="decimal" allowBlank="1" showErrorMessage="1" errorTitle="Ошибка" error="Допускается ввод только действительных чисел!" sqref="Q21:R21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S21 U21"/>
    <dataValidation type="decimal" allowBlank="1" showErrorMessage="1" errorTitle="Ошибка" error="Допускается ввод только неотрицательных чисел!" sqref="P2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заявителя" sqref="M21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56737" r:id="rId4" name="chkMultiAdd">
          <controlPr autoLine="0" r:id="rId5">
            <anchor moveWithCells="1">
              <from>
                <xdr:col>11</xdr:col>
                <xdr:colOff>9525</xdr:colOff>
                <xdr:row>3</xdr:row>
                <xdr:rowOff>76200</xdr:rowOff>
              </from>
              <to>
                <xdr:col>12</xdr:col>
                <xdr:colOff>1171575</xdr:colOff>
                <xdr:row>3</xdr:row>
                <xdr:rowOff>333375</xdr:rowOff>
              </to>
            </anchor>
          </controlPr>
        </control>
      </mc:Choice>
      <mc:Fallback>
        <control shapeId="756737" r:id="rId4" name="chkMultiAdd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6_10">
    <tabColor indexed="31"/>
    <pageSetUpPr fitToPage="1"/>
  </sheetPr>
  <dimension ref="A1:AU32"/>
  <sheetViews>
    <sheetView showGridLines="0" topLeftCell="I4" zoomScaleNormal="100" workbookViewId="0"/>
  </sheetViews>
  <sheetFormatPr defaultColWidth="10.5703125" defaultRowHeight="14.25"/>
  <cols>
    <col min="1" max="6" width="10.5703125" style="486" hidden="1" customWidth="1"/>
    <col min="7" max="8" width="7" style="586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47.42578125" style="43" customWidth="1"/>
    <col min="14" max="14" width="5.5703125" style="43" customWidth="1"/>
    <col min="15" max="16" width="3.7109375" style="43" customWidth="1"/>
    <col min="17" max="17" width="22" style="43" customWidth="1"/>
    <col min="18" max="18" width="5.5703125" style="43" customWidth="1"/>
    <col min="19" max="20" width="3.7109375" style="43" customWidth="1"/>
    <col min="21" max="21" width="22" style="43" customWidth="1"/>
    <col min="22" max="22" width="5.5703125" style="43" customWidth="1"/>
    <col min="23" max="24" width="3.7109375" style="43" customWidth="1"/>
    <col min="25" max="25" width="22" style="43" customWidth="1"/>
    <col min="26" max="27" width="15.7109375" style="43" customWidth="1"/>
    <col min="28" max="28" width="11.7109375" style="43" customWidth="1"/>
    <col min="29" max="29" width="6.42578125" style="43" bestFit="1" customWidth="1"/>
    <col min="30" max="30" width="11.7109375" style="43" customWidth="1"/>
    <col min="31" max="31" width="12.5703125" style="43" hidden="1" customWidth="1"/>
    <col min="32" max="32" width="3.7109375" style="43" customWidth="1"/>
    <col min="33" max="33" width="11.140625" style="43" bestFit="1" customWidth="1"/>
    <col min="34" max="35" width="10.5703125" style="486"/>
    <col min="36" max="36" width="13.42578125" style="486" customWidth="1"/>
    <col min="37" max="44" width="10.5703125" style="486"/>
    <col min="45" max="16384" width="10.5703125" style="43"/>
  </cols>
  <sheetData>
    <row r="1" spans="1:44" hidden="1"/>
    <row r="2" spans="1:44" hidden="1"/>
    <row r="3" spans="1:44" hidden="1"/>
    <row r="4" spans="1:44" ht="27" customHeight="1">
      <c r="J4" s="101"/>
      <c r="K4" s="101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118"/>
      <c r="AA4" s="118"/>
      <c r="AB4" s="118"/>
      <c r="AC4" s="118"/>
      <c r="AD4" s="118"/>
      <c r="AE4" s="44"/>
    </row>
    <row r="5" spans="1:44" ht="45" customHeight="1">
      <c r="J5" s="101"/>
      <c r="K5" s="101"/>
      <c r="L5" s="799"/>
      <c r="M5" s="799"/>
      <c r="N5" s="799"/>
      <c r="O5" s="799"/>
      <c r="P5" s="799"/>
      <c r="Q5" s="799"/>
      <c r="R5" s="799"/>
      <c r="S5" s="799"/>
      <c r="T5" s="799"/>
      <c r="U5" s="799"/>
      <c r="V5" s="799"/>
      <c r="W5" s="799"/>
      <c r="X5" s="799"/>
      <c r="Y5" s="799"/>
      <c r="Z5" s="800"/>
      <c r="AA5" s="800"/>
      <c r="AB5" s="800"/>
      <c r="AC5" s="800"/>
      <c r="AD5" s="801"/>
      <c r="AE5" s="442"/>
    </row>
    <row r="6" spans="1:44" ht="14.25" customHeight="1">
      <c r="J6" s="101"/>
      <c r="K6" s="101"/>
      <c r="L6" s="732" t="str">
        <f>IF(org=0,"Не определено",org)</f>
        <v>ООО "КСК"</v>
      </c>
      <c r="M6" s="732"/>
      <c r="N6" s="732"/>
      <c r="O6" s="732"/>
      <c r="P6" s="732"/>
      <c r="Q6" s="732"/>
      <c r="R6" s="732"/>
      <c r="S6" s="732"/>
      <c r="T6" s="732"/>
      <c r="U6" s="732"/>
      <c r="V6" s="732"/>
      <c r="W6" s="732"/>
      <c r="X6" s="732"/>
      <c r="Y6" s="732"/>
      <c r="Z6" s="733"/>
      <c r="AA6" s="733"/>
      <c r="AB6" s="733"/>
      <c r="AC6" s="733"/>
      <c r="AD6" s="734"/>
      <c r="AE6" s="432"/>
    </row>
    <row r="7" spans="1:44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44"/>
    </row>
    <row r="8" spans="1:44" s="370" customFormat="1" ht="17.100000000000001" hidden="1" customHeight="1">
      <c r="A8" s="585"/>
      <c r="B8" s="585"/>
      <c r="C8" s="585"/>
      <c r="D8" s="585"/>
      <c r="E8" s="585"/>
      <c r="F8" s="585"/>
      <c r="G8" s="585"/>
      <c r="H8" s="585"/>
      <c r="L8" s="478"/>
      <c r="M8" s="366"/>
      <c r="P8" s="448"/>
      <c r="Q8" s="448"/>
      <c r="R8" s="448"/>
      <c r="S8" s="448"/>
      <c r="T8" s="448"/>
      <c r="U8" s="155"/>
      <c r="AH8" s="585"/>
      <c r="AI8" s="585"/>
      <c r="AJ8" s="585"/>
      <c r="AK8" s="585"/>
      <c r="AL8" s="585"/>
      <c r="AM8" s="585"/>
      <c r="AN8" s="585"/>
      <c r="AO8" s="585"/>
      <c r="AP8" s="585"/>
      <c r="AQ8" s="585"/>
      <c r="AR8" s="585"/>
    </row>
    <row r="9" spans="1:44" s="370" customFormat="1" ht="0.2" customHeight="1">
      <c r="A9" s="585"/>
      <c r="B9" s="585"/>
      <c r="C9" s="585"/>
      <c r="D9" s="585"/>
      <c r="E9" s="585"/>
      <c r="F9" s="585"/>
      <c r="G9" s="585"/>
      <c r="H9" s="585"/>
      <c r="L9" s="745"/>
      <c r="M9" s="745"/>
      <c r="N9" s="270"/>
      <c r="O9" s="798"/>
      <c r="P9" s="798"/>
      <c r="Q9" s="798"/>
      <c r="R9" s="798"/>
      <c r="S9" s="798"/>
      <c r="T9" s="798"/>
      <c r="U9" s="155"/>
      <c r="AH9" s="585"/>
      <c r="AI9" s="585"/>
      <c r="AJ9" s="585"/>
      <c r="AK9" s="585"/>
      <c r="AL9" s="585"/>
      <c r="AM9" s="585"/>
      <c r="AN9" s="585"/>
      <c r="AO9" s="585"/>
      <c r="AP9" s="585"/>
      <c r="AQ9" s="585"/>
      <c r="AR9" s="585"/>
    </row>
    <row r="10" spans="1:44" s="370" customFormat="1" ht="0.2" customHeight="1">
      <c r="A10" s="585"/>
      <c r="B10" s="585"/>
      <c r="C10" s="585"/>
      <c r="D10" s="585"/>
      <c r="E10" s="585"/>
      <c r="F10" s="585"/>
      <c r="G10" s="585"/>
      <c r="H10" s="585"/>
      <c r="L10" s="745"/>
      <c r="M10" s="745"/>
      <c r="N10" s="270"/>
      <c r="O10" s="798"/>
      <c r="P10" s="798"/>
      <c r="Q10" s="798"/>
      <c r="R10" s="798"/>
      <c r="S10" s="798"/>
      <c r="T10" s="798"/>
      <c r="U10" s="155"/>
      <c r="AH10" s="585"/>
      <c r="AI10" s="585"/>
      <c r="AJ10" s="585"/>
      <c r="AK10" s="585"/>
      <c r="AL10" s="585"/>
      <c r="AM10" s="585"/>
      <c r="AN10" s="585"/>
      <c r="AO10" s="585"/>
      <c r="AP10" s="585"/>
      <c r="AQ10" s="585"/>
      <c r="AR10" s="585"/>
    </row>
    <row r="11" spans="1:44" s="370" customFormat="1" ht="15.75" hidden="1" customHeight="1">
      <c r="A11" s="585"/>
      <c r="B11" s="585"/>
      <c r="C11" s="585"/>
      <c r="D11" s="585"/>
      <c r="E11" s="585"/>
      <c r="F11" s="585"/>
      <c r="G11" s="585"/>
      <c r="H11" s="585"/>
      <c r="L11" s="745"/>
      <c r="M11" s="745"/>
      <c r="N11" s="270"/>
      <c r="O11" s="798"/>
      <c r="P11" s="798"/>
      <c r="Q11" s="798"/>
      <c r="R11" s="798"/>
      <c r="S11" s="798"/>
      <c r="T11" s="798"/>
      <c r="U11" s="155"/>
      <c r="AE11" s="580" t="s">
        <v>710</v>
      </c>
      <c r="AH11" s="585"/>
      <c r="AI11" s="585"/>
      <c r="AJ11" s="585"/>
      <c r="AK11" s="585"/>
      <c r="AL11" s="585"/>
      <c r="AM11" s="585"/>
      <c r="AN11" s="585"/>
      <c r="AO11" s="585"/>
      <c r="AP11" s="585"/>
      <c r="AQ11" s="585"/>
      <c r="AR11" s="585"/>
    </row>
    <row r="12" spans="1:44" ht="15" customHeight="1">
      <c r="J12" s="101"/>
      <c r="K12" s="101"/>
      <c r="L12" s="44"/>
      <c r="M12" s="44"/>
      <c r="N12" s="44"/>
      <c r="O12" s="793"/>
      <c r="P12" s="793"/>
      <c r="Q12" s="793"/>
      <c r="R12" s="793"/>
      <c r="S12" s="793"/>
      <c r="T12" s="793"/>
      <c r="U12" s="421"/>
      <c r="Z12" s="793"/>
      <c r="AA12" s="793"/>
      <c r="AB12" s="793"/>
      <c r="AC12" s="793"/>
      <c r="AD12" s="793"/>
      <c r="AE12" s="793"/>
    </row>
    <row r="13" spans="1:44" ht="34.5" customHeight="1">
      <c r="J13" s="101"/>
      <c r="K13" s="101"/>
      <c r="L13" s="772" t="s">
        <v>125</v>
      </c>
      <c r="M13" s="769" t="s">
        <v>374</v>
      </c>
      <c r="N13" s="813" t="s">
        <v>376</v>
      </c>
      <c r="O13" s="819"/>
      <c r="P13" s="819"/>
      <c r="Q13" s="820"/>
      <c r="R13" s="813" t="s">
        <v>489</v>
      </c>
      <c r="S13" s="819"/>
      <c r="T13" s="819"/>
      <c r="U13" s="820"/>
      <c r="V13" s="813" t="s">
        <v>490</v>
      </c>
      <c r="W13" s="819"/>
      <c r="X13" s="819"/>
      <c r="Y13" s="820"/>
      <c r="Z13" s="769" t="s">
        <v>487</v>
      </c>
      <c r="AA13" s="769" t="s">
        <v>488</v>
      </c>
      <c r="AB13" s="785" t="s">
        <v>315</v>
      </c>
      <c r="AC13" s="786"/>
      <c r="AD13" s="786"/>
      <c r="AE13" s="769" t="s">
        <v>482</v>
      </c>
      <c r="AF13" s="791" t="s">
        <v>321</v>
      </c>
      <c r="AG13" s="778" t="s">
        <v>284</v>
      </c>
    </row>
    <row r="14" spans="1:44" ht="14.25" customHeight="1">
      <c r="J14" s="101"/>
      <c r="K14" s="101"/>
      <c r="L14" s="772"/>
      <c r="M14" s="770"/>
      <c r="N14" s="814"/>
      <c r="O14" s="821"/>
      <c r="P14" s="821"/>
      <c r="Q14" s="822"/>
      <c r="R14" s="814"/>
      <c r="S14" s="821"/>
      <c r="T14" s="821"/>
      <c r="U14" s="822"/>
      <c r="V14" s="814"/>
      <c r="W14" s="821"/>
      <c r="X14" s="821"/>
      <c r="Y14" s="822"/>
      <c r="Z14" s="770"/>
      <c r="AA14" s="770"/>
      <c r="AB14" s="787"/>
      <c r="AC14" s="788"/>
      <c r="AD14" s="788"/>
      <c r="AE14" s="770"/>
      <c r="AF14" s="791"/>
      <c r="AG14" s="779"/>
    </row>
    <row r="15" spans="1:44" ht="68.099999999999994" customHeight="1">
      <c r="J15" s="101"/>
      <c r="K15" s="101"/>
      <c r="L15" s="772"/>
      <c r="M15" s="771"/>
      <c r="N15" s="815"/>
      <c r="O15" s="823"/>
      <c r="P15" s="823"/>
      <c r="Q15" s="824"/>
      <c r="R15" s="815"/>
      <c r="S15" s="823"/>
      <c r="T15" s="823"/>
      <c r="U15" s="824"/>
      <c r="V15" s="815"/>
      <c r="W15" s="823"/>
      <c r="X15" s="823"/>
      <c r="Y15" s="824"/>
      <c r="Z15" s="771"/>
      <c r="AA15" s="771"/>
      <c r="AB15" s="138" t="s">
        <v>319</v>
      </c>
      <c r="AC15" s="797" t="s">
        <v>318</v>
      </c>
      <c r="AD15" s="797"/>
      <c r="AE15" s="771"/>
      <c r="AF15" s="791"/>
      <c r="AG15" s="780"/>
    </row>
    <row r="16" spans="1:44">
      <c r="J16" s="101"/>
      <c r="K16" s="323">
        <v>1</v>
      </c>
      <c r="L16" s="51" t="s">
        <v>126</v>
      </c>
      <c r="M16" s="51" t="s">
        <v>78</v>
      </c>
      <c r="N16" s="777">
        <f ca="1">OFFSET(N16,0,-1)+1</f>
        <v>3</v>
      </c>
      <c r="O16" s="777"/>
      <c r="P16" s="777"/>
      <c r="Q16" s="777"/>
      <c r="R16" s="777">
        <f ca="1">OFFSET(N16,0,0)+1</f>
        <v>4</v>
      </c>
      <c r="S16" s="777"/>
      <c r="T16" s="777"/>
      <c r="U16" s="777"/>
      <c r="V16" s="408"/>
      <c r="W16" s="408"/>
      <c r="X16" s="408"/>
      <c r="Y16" s="413">
        <f ca="1">OFFSET(R16,0,0)+1</f>
        <v>5</v>
      </c>
      <c r="Z16" s="221">
        <f t="shared" ref="Z16:AE16" ca="1" si="0">OFFSET(Z16,0,-1)+1</f>
        <v>6</v>
      </c>
      <c r="AA16" s="221">
        <f t="shared" ca="1" si="0"/>
        <v>7</v>
      </c>
      <c r="AB16" s="221">
        <f t="shared" ca="1" si="0"/>
        <v>8</v>
      </c>
      <c r="AC16" s="266">
        <f t="shared" ca="1" si="0"/>
        <v>9</v>
      </c>
      <c r="AD16" s="266">
        <f t="shared" ca="1" si="0"/>
        <v>10</v>
      </c>
      <c r="AE16" s="221">
        <f t="shared" ca="1" si="0"/>
        <v>11</v>
      </c>
      <c r="AG16" s="221">
        <f ca="1">OFFSET(AG16,0,-2)+1</f>
        <v>12</v>
      </c>
    </row>
    <row r="17" spans="1:47" ht="15" customHeight="1">
      <c r="A17" s="762">
        <v>1</v>
      </c>
      <c r="B17" s="603"/>
      <c r="C17" s="603"/>
      <c r="D17" s="603"/>
      <c r="E17" s="603"/>
      <c r="J17" s="101"/>
      <c r="K17" s="101"/>
      <c r="L17" s="614">
        <f>mergeValue(A17)</f>
        <v>1</v>
      </c>
      <c r="M17" s="260" t="s">
        <v>35</v>
      </c>
      <c r="N17" s="838"/>
      <c r="O17" s="839"/>
      <c r="P17" s="839"/>
      <c r="Q17" s="839"/>
      <c r="R17" s="839"/>
      <c r="S17" s="839"/>
      <c r="T17" s="839"/>
      <c r="U17" s="839"/>
      <c r="V17" s="839"/>
      <c r="W17" s="839"/>
      <c r="X17" s="839"/>
      <c r="Y17" s="839"/>
      <c r="Z17" s="839"/>
      <c r="AA17" s="839"/>
      <c r="AB17" s="839"/>
      <c r="AC17" s="839"/>
      <c r="AD17" s="839"/>
      <c r="AE17" s="839"/>
      <c r="AF17" s="840"/>
      <c r="AG17" s="268"/>
    </row>
    <row r="18" spans="1:47" ht="15" customHeight="1">
      <c r="A18" s="762"/>
      <c r="B18" s="762">
        <v>1</v>
      </c>
      <c r="C18" s="603"/>
      <c r="D18" s="603"/>
      <c r="E18" s="603"/>
      <c r="G18" s="624"/>
      <c r="H18" s="626"/>
      <c r="I18" s="115"/>
      <c r="J18" s="57"/>
      <c r="K18" s="43"/>
      <c r="L18" s="615" t="str">
        <f>mergeValue(A18) &amp;"."&amp; mergeValue(B18)</f>
        <v>1.1</v>
      </c>
      <c r="M18" s="265" t="s">
        <v>31</v>
      </c>
      <c r="N18" s="835"/>
      <c r="O18" s="836"/>
      <c r="P18" s="836"/>
      <c r="Q18" s="836"/>
      <c r="R18" s="836"/>
      <c r="S18" s="836"/>
      <c r="T18" s="836"/>
      <c r="U18" s="836"/>
      <c r="V18" s="836"/>
      <c r="W18" s="836"/>
      <c r="X18" s="836"/>
      <c r="Y18" s="836"/>
      <c r="Z18" s="836"/>
      <c r="AA18" s="836"/>
      <c r="AB18" s="836"/>
      <c r="AC18" s="836"/>
      <c r="AD18" s="836"/>
      <c r="AE18" s="836"/>
      <c r="AF18" s="837"/>
      <c r="AG18" s="264"/>
    </row>
    <row r="19" spans="1:47" ht="15" customHeight="1">
      <c r="A19" s="762"/>
      <c r="B19" s="762"/>
      <c r="C19" s="762">
        <v>1</v>
      </c>
      <c r="D19" s="603"/>
      <c r="E19" s="603"/>
      <c r="G19" s="624"/>
      <c r="H19" s="626"/>
      <c r="I19" s="115"/>
      <c r="J19" s="57"/>
      <c r="K19" s="43"/>
      <c r="L19" s="615" t="str">
        <f>mergeValue(A19) &amp;"."&amp; mergeValue(B19)&amp;"."&amp; mergeValue(C19)</f>
        <v>1.1.1</v>
      </c>
      <c r="M19" s="213" t="s">
        <v>18</v>
      </c>
      <c r="N19" s="835"/>
      <c r="O19" s="836"/>
      <c r="P19" s="836"/>
      <c r="Q19" s="836"/>
      <c r="R19" s="836"/>
      <c r="S19" s="836"/>
      <c r="T19" s="836"/>
      <c r="U19" s="836"/>
      <c r="V19" s="836"/>
      <c r="W19" s="836"/>
      <c r="X19" s="836"/>
      <c r="Y19" s="836"/>
      <c r="Z19" s="836"/>
      <c r="AA19" s="836"/>
      <c r="AB19" s="836"/>
      <c r="AC19" s="836"/>
      <c r="AD19" s="836"/>
      <c r="AE19" s="836"/>
      <c r="AF19" s="837"/>
      <c r="AG19" s="244"/>
    </row>
    <row r="20" spans="1:47" ht="15" customHeight="1">
      <c r="A20" s="762"/>
      <c r="B20" s="762"/>
      <c r="C20" s="762"/>
      <c r="D20" s="762">
        <v>1</v>
      </c>
      <c r="E20" s="603"/>
      <c r="G20" s="624"/>
      <c r="H20" s="626"/>
      <c r="I20" s="115"/>
      <c r="J20" s="57"/>
      <c r="K20" s="43"/>
      <c r="L20" s="615" t="str">
        <f>mergeValue(A20) &amp;"."&amp; mergeValue(B20)&amp;"."&amp; mergeValue(C20)&amp;"."&amp; mergeValue(D20)</f>
        <v>1.1.1.1</v>
      </c>
      <c r="M20" s="214" t="s">
        <v>38</v>
      </c>
      <c r="N20" s="832"/>
      <c r="O20" s="833"/>
      <c r="P20" s="833"/>
      <c r="Q20" s="833"/>
      <c r="R20" s="833"/>
      <c r="S20" s="833"/>
      <c r="T20" s="833"/>
      <c r="U20" s="833"/>
      <c r="V20" s="833"/>
      <c r="W20" s="833"/>
      <c r="X20" s="833"/>
      <c r="Y20" s="833"/>
      <c r="Z20" s="833"/>
      <c r="AA20" s="833"/>
      <c r="AB20" s="833"/>
      <c r="AC20" s="833"/>
      <c r="AD20" s="833"/>
      <c r="AE20" s="833"/>
      <c r="AF20" s="834"/>
      <c r="AG20" s="244"/>
    </row>
    <row r="21" spans="1:47" ht="17.100000000000001" customHeight="1">
      <c r="A21" s="762"/>
      <c r="B21" s="762"/>
      <c r="C21" s="762"/>
      <c r="D21" s="762"/>
      <c r="E21" s="762">
        <v>1</v>
      </c>
      <c r="G21" s="624"/>
      <c r="H21" s="626"/>
      <c r="I21" s="629"/>
      <c r="J21" s="509"/>
      <c r="K21" s="825"/>
      <c r="L21" s="829" t="str">
        <f>mergeValue(A21) &amp;"."&amp; mergeValue(B21)&amp;"."&amp; mergeValue(C21)&amp;"."&amp; mergeValue(D21)&amp;"."&amp; mergeValue(E21)</f>
        <v>1.1.1.1.1</v>
      </c>
      <c r="M21" s="844"/>
      <c r="N21" s="701" t="s">
        <v>117</v>
      </c>
      <c r="O21" s="826"/>
      <c r="P21" s="841">
        <v>1</v>
      </c>
      <c r="Q21" s="848"/>
      <c r="R21" s="701" t="s">
        <v>117</v>
      </c>
      <c r="S21" s="826"/>
      <c r="T21" s="841">
        <v>1</v>
      </c>
      <c r="U21" s="851"/>
      <c r="V21" s="853" t="s">
        <v>117</v>
      </c>
      <c r="W21" s="248"/>
      <c r="X21" s="411">
        <v>1</v>
      </c>
      <c r="Y21" s="578"/>
      <c r="Z21" s="595"/>
      <c r="AA21" s="595"/>
      <c r="AB21" s="792"/>
      <c r="AC21" s="701" t="s">
        <v>116</v>
      </c>
      <c r="AD21" s="792"/>
      <c r="AE21" s="701" t="s">
        <v>117</v>
      </c>
      <c r="AF21" s="440"/>
      <c r="AG21" s="244"/>
      <c r="AH21" s="486" t="str">
        <f>strCheckDate(Z22:AF22)</f>
        <v/>
      </c>
      <c r="AI21" s="583" t="str">
        <f>IF(AND(COUNTIF(AJ16:AJ25,AJ21)&gt;1,AJ21&lt;&gt;""),"ErrUnique:HasDoubleConn","")</f>
        <v/>
      </c>
      <c r="AJ21" s="583"/>
      <c r="AK21" s="583"/>
      <c r="AL21" s="583"/>
      <c r="AM21" s="583"/>
      <c r="AN21" s="583"/>
    </row>
    <row r="22" spans="1:47" ht="17.100000000000001" customHeight="1">
      <c r="A22" s="762"/>
      <c r="B22" s="762"/>
      <c r="C22" s="762"/>
      <c r="D22" s="762"/>
      <c r="E22" s="762"/>
      <c r="G22" s="624"/>
      <c r="H22" s="626"/>
      <c r="I22" s="629"/>
      <c r="J22" s="509"/>
      <c r="K22" s="825"/>
      <c r="L22" s="830"/>
      <c r="M22" s="845"/>
      <c r="N22" s="847"/>
      <c r="O22" s="828"/>
      <c r="P22" s="842"/>
      <c r="Q22" s="849"/>
      <c r="R22" s="847"/>
      <c r="S22" s="827"/>
      <c r="T22" s="843"/>
      <c r="U22" s="852"/>
      <c r="V22" s="854"/>
      <c r="W22" s="269"/>
      <c r="X22" s="269"/>
      <c r="Y22" s="269"/>
      <c r="Z22" s="406"/>
      <c r="AA22" s="488" t="str">
        <f>AB21 &amp; "-" &amp; AD21</f>
        <v>-</v>
      </c>
      <c r="AB22" s="760"/>
      <c r="AC22" s="702"/>
      <c r="AD22" s="760"/>
      <c r="AE22" s="702"/>
      <c r="AF22" s="649"/>
      <c r="AG22" s="501"/>
      <c r="AI22" s="583"/>
      <c r="AJ22" s="583"/>
      <c r="AK22" s="583"/>
      <c r="AL22" s="583"/>
      <c r="AM22" s="583"/>
      <c r="AN22" s="583"/>
    </row>
    <row r="23" spans="1:47" ht="17.100000000000001" customHeight="1">
      <c r="A23" s="762"/>
      <c r="B23" s="762"/>
      <c r="C23" s="762"/>
      <c r="D23" s="762"/>
      <c r="E23" s="762"/>
      <c r="G23" s="624"/>
      <c r="H23" s="626"/>
      <c r="I23" s="629"/>
      <c r="J23" s="509"/>
      <c r="K23" s="825"/>
      <c r="L23" s="830"/>
      <c r="M23" s="845"/>
      <c r="N23" s="847"/>
      <c r="O23" s="827"/>
      <c r="P23" s="842"/>
      <c r="Q23" s="850"/>
      <c r="R23" s="702"/>
      <c r="S23" s="232"/>
      <c r="T23" s="232"/>
      <c r="U23" s="269"/>
      <c r="V23" s="405"/>
      <c r="W23" s="405"/>
      <c r="X23" s="405"/>
      <c r="Y23" s="405"/>
      <c r="Z23" s="406"/>
      <c r="AA23" s="406"/>
      <c r="AB23" s="407"/>
      <c r="AC23" s="253"/>
      <c r="AD23" s="253"/>
      <c r="AE23" s="407"/>
      <c r="AF23" s="253"/>
      <c r="AG23" s="242"/>
      <c r="AI23" s="583"/>
      <c r="AJ23" s="583"/>
      <c r="AK23" s="583"/>
      <c r="AL23" s="583"/>
      <c r="AM23" s="583"/>
      <c r="AN23" s="583"/>
    </row>
    <row r="24" spans="1:47" ht="17.100000000000001" customHeight="1">
      <c r="A24" s="762"/>
      <c r="B24" s="762"/>
      <c r="C24" s="762"/>
      <c r="D24" s="762"/>
      <c r="E24" s="762"/>
      <c r="G24" s="624"/>
      <c r="H24" s="626"/>
      <c r="I24" s="629"/>
      <c r="J24" s="509"/>
      <c r="K24" s="825"/>
      <c r="L24" s="831"/>
      <c r="M24" s="846"/>
      <c r="N24" s="702"/>
      <c r="O24" s="409"/>
      <c r="P24" s="412"/>
      <c r="Q24" s="410"/>
      <c r="R24" s="405"/>
      <c r="S24" s="405"/>
      <c r="T24" s="405"/>
      <c r="U24" s="405"/>
      <c r="V24" s="405"/>
      <c r="W24" s="405"/>
      <c r="X24" s="405"/>
      <c r="Y24" s="405"/>
      <c r="Z24" s="406"/>
      <c r="AA24" s="406"/>
      <c r="AB24" s="407"/>
      <c r="AC24" s="253"/>
      <c r="AD24" s="253"/>
      <c r="AE24" s="407"/>
      <c r="AF24" s="253"/>
      <c r="AG24" s="242"/>
      <c r="AI24" s="583"/>
      <c r="AJ24" s="583"/>
      <c r="AK24" s="583"/>
      <c r="AL24" s="583"/>
      <c r="AM24" s="583"/>
      <c r="AN24" s="583"/>
    </row>
    <row r="25" spans="1:47" customFormat="1" ht="15" customHeight="1">
      <c r="A25" s="762"/>
      <c r="B25" s="762"/>
      <c r="C25" s="762"/>
      <c r="D25" s="762"/>
      <c r="E25" s="619"/>
      <c r="F25" s="511"/>
      <c r="G25" s="584"/>
      <c r="H25" s="511"/>
      <c r="I25" s="629"/>
      <c r="J25" s="509"/>
      <c r="K25" s="234"/>
      <c r="L25" s="145"/>
      <c r="M25" s="218" t="s">
        <v>12</v>
      </c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447"/>
      <c r="AG25" s="414"/>
      <c r="AH25" s="511"/>
      <c r="AI25" s="511"/>
      <c r="AJ25" s="584"/>
      <c r="AK25" s="584"/>
      <c r="AL25" s="584"/>
      <c r="AM25" s="584"/>
      <c r="AN25" s="584"/>
      <c r="AO25" s="511"/>
      <c r="AP25" s="511"/>
      <c r="AQ25" s="511"/>
      <c r="AR25" s="511"/>
    </row>
    <row r="26" spans="1:47" customFormat="1" ht="15" customHeight="1">
      <c r="A26" s="762"/>
      <c r="B26" s="762"/>
      <c r="C26" s="762"/>
      <c r="D26" s="619"/>
      <c r="E26" s="619"/>
      <c r="F26" s="511"/>
      <c r="G26" s="624"/>
      <c r="H26" s="511"/>
      <c r="I26" s="234"/>
      <c r="J26" s="100"/>
      <c r="K26" s="234"/>
      <c r="L26" s="145"/>
      <c r="M26" s="217" t="s">
        <v>32</v>
      </c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446"/>
      <c r="AG26" s="243"/>
      <c r="AH26" s="511"/>
      <c r="AI26" s="511"/>
      <c r="AJ26" s="584"/>
      <c r="AK26" s="584"/>
      <c r="AL26" s="584"/>
      <c r="AM26" s="584"/>
      <c r="AN26" s="584"/>
      <c r="AO26" s="511"/>
      <c r="AP26" s="511"/>
      <c r="AQ26" s="511"/>
      <c r="AR26" s="511"/>
    </row>
    <row r="27" spans="1:47" customFormat="1" ht="15" customHeight="1">
      <c r="A27" s="762"/>
      <c r="B27" s="762"/>
      <c r="C27" s="619"/>
      <c r="D27" s="619"/>
      <c r="E27" s="619"/>
      <c r="F27" s="511"/>
      <c r="G27" s="624"/>
      <c r="H27" s="511"/>
      <c r="I27" s="234"/>
      <c r="J27" s="100"/>
      <c r="K27" s="234"/>
      <c r="L27" s="145"/>
      <c r="M27" s="216" t="s">
        <v>33</v>
      </c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09"/>
      <c r="AA27" s="209"/>
      <c r="AB27" s="210"/>
      <c r="AC27" s="211"/>
      <c r="AD27" s="238"/>
      <c r="AE27" s="216"/>
      <c r="AF27" s="446"/>
      <c r="AG27" s="243"/>
      <c r="AH27" s="511"/>
      <c r="AI27" s="511"/>
      <c r="AJ27" s="511"/>
      <c r="AK27" s="511"/>
      <c r="AL27" s="511"/>
      <c r="AM27" s="511"/>
      <c r="AN27" s="511"/>
      <c r="AO27" s="511"/>
      <c r="AP27" s="511"/>
      <c r="AQ27" s="511"/>
      <c r="AR27" s="511"/>
    </row>
    <row r="28" spans="1:47" customFormat="1" ht="15" customHeight="1">
      <c r="A28" s="762"/>
      <c r="B28" s="619"/>
      <c r="C28" s="619"/>
      <c r="D28" s="619"/>
      <c r="E28" s="619"/>
      <c r="F28" s="511"/>
      <c r="G28" s="624"/>
      <c r="H28" s="511"/>
      <c r="I28" s="234"/>
      <c r="J28" s="100"/>
      <c r="K28" s="234"/>
      <c r="L28" s="145"/>
      <c r="M28" s="232" t="s">
        <v>34</v>
      </c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09"/>
      <c r="AA28" s="209"/>
      <c r="AB28" s="210"/>
      <c r="AC28" s="211"/>
      <c r="AD28" s="238"/>
      <c r="AE28" s="216"/>
      <c r="AF28" s="446"/>
      <c r="AG28" s="243"/>
      <c r="AH28" s="511"/>
      <c r="AI28" s="511"/>
      <c r="AJ28" s="511"/>
      <c r="AK28" s="511"/>
      <c r="AL28" s="511"/>
      <c r="AM28" s="511"/>
      <c r="AN28" s="511"/>
      <c r="AO28" s="511"/>
      <c r="AP28" s="511"/>
      <c r="AQ28" s="511"/>
      <c r="AR28" s="511"/>
    </row>
    <row r="29" spans="1:47" customFormat="1" ht="15" customHeight="1">
      <c r="A29" s="511"/>
      <c r="B29" s="511"/>
      <c r="C29" s="511"/>
      <c r="D29" s="511"/>
      <c r="E29" s="511"/>
      <c r="F29" s="511"/>
      <c r="G29" s="624"/>
      <c r="H29" s="511"/>
      <c r="I29" s="91"/>
      <c r="J29" s="100"/>
      <c r="L29" s="145"/>
      <c r="M29" s="269" t="s">
        <v>377</v>
      </c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09"/>
      <c r="AA29" s="209"/>
      <c r="AB29" s="210"/>
      <c r="AC29" s="211"/>
      <c r="AD29" s="238"/>
      <c r="AE29" s="216"/>
      <c r="AF29" s="211"/>
      <c r="AG29" s="243"/>
      <c r="AH29" s="511"/>
      <c r="AI29" s="511"/>
      <c r="AJ29" s="511"/>
      <c r="AK29" s="511"/>
      <c r="AL29" s="511"/>
      <c r="AM29" s="511"/>
      <c r="AN29" s="511"/>
      <c r="AO29" s="511"/>
      <c r="AP29" s="511"/>
      <c r="AQ29" s="511"/>
      <c r="AR29" s="511"/>
    </row>
    <row r="31" spans="1:47" ht="14.25" customHeight="1">
      <c r="L31" s="277" t="s">
        <v>314</v>
      </c>
      <c r="M31" s="278" t="s">
        <v>379</v>
      </c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5"/>
      <c r="AA31" s="275"/>
      <c r="AB31" s="275"/>
      <c r="AC31" s="275"/>
      <c r="AD31" s="275"/>
      <c r="AE31" s="275"/>
      <c r="AF31" s="275"/>
      <c r="AG31" s="275"/>
      <c r="AH31" s="586"/>
      <c r="AI31" s="586"/>
      <c r="AJ31" s="586"/>
      <c r="AK31" s="586"/>
      <c r="AL31" s="586"/>
      <c r="AM31" s="586"/>
      <c r="AN31" s="586"/>
      <c r="AO31" s="586"/>
      <c r="AP31" s="586"/>
      <c r="AQ31" s="586"/>
      <c r="AR31" s="586"/>
      <c r="AS31" s="275"/>
      <c r="AT31" s="275"/>
      <c r="AU31" s="275"/>
    </row>
    <row r="32" spans="1:47" ht="14.25" customHeight="1">
      <c r="L32" s="277" t="s">
        <v>378</v>
      </c>
      <c r="M32" s="278" t="s">
        <v>380</v>
      </c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6"/>
      <c r="AA32" s="276"/>
      <c r="AB32" s="276"/>
      <c r="AC32" s="276"/>
      <c r="AD32" s="276"/>
      <c r="AE32" s="276"/>
      <c r="AF32" s="276"/>
      <c r="AG32" s="276"/>
      <c r="AH32" s="587"/>
      <c r="AI32" s="587"/>
      <c r="AJ32" s="587"/>
      <c r="AK32" s="587"/>
      <c r="AL32" s="587"/>
      <c r="AM32" s="587"/>
      <c r="AN32" s="587"/>
      <c r="AO32" s="587"/>
      <c r="AP32" s="587"/>
      <c r="AQ32" s="587"/>
      <c r="AR32" s="587"/>
      <c r="AS32" s="276"/>
      <c r="AT32" s="276"/>
      <c r="AU32" s="276"/>
    </row>
  </sheetData>
  <sheetProtection password="FA9C" sheet="1" objects="1" scenarios="1" formatColumns="0" formatRows="0"/>
  <dataConsolidate/>
  <mergeCells count="49">
    <mergeCell ref="A17:A28"/>
    <mergeCell ref="B18:B27"/>
    <mergeCell ref="C19:C26"/>
    <mergeCell ref="D20:D25"/>
    <mergeCell ref="E21:E24"/>
    <mergeCell ref="O9:T9"/>
    <mergeCell ref="O10:T10"/>
    <mergeCell ref="O11:T11"/>
    <mergeCell ref="O12:T12"/>
    <mergeCell ref="R16:U16"/>
    <mergeCell ref="AB21:AB22"/>
    <mergeCell ref="U21:U22"/>
    <mergeCell ref="V21:V22"/>
    <mergeCell ref="Z12:AE12"/>
    <mergeCell ref="AC21:AC22"/>
    <mergeCell ref="AD21:AD22"/>
    <mergeCell ref="P21:P23"/>
    <mergeCell ref="T21:T22"/>
    <mergeCell ref="M21:M24"/>
    <mergeCell ref="N21:N24"/>
    <mergeCell ref="Q21:Q23"/>
    <mergeCell ref="R21:R23"/>
    <mergeCell ref="K21:K24"/>
    <mergeCell ref="S21:S22"/>
    <mergeCell ref="O21:O23"/>
    <mergeCell ref="N16:Q16"/>
    <mergeCell ref="AE21:AE22"/>
    <mergeCell ref="L21:L24"/>
    <mergeCell ref="N20:AF20"/>
    <mergeCell ref="N19:AF19"/>
    <mergeCell ref="N18:AF18"/>
    <mergeCell ref="N17:AF17"/>
    <mergeCell ref="L5:AD5"/>
    <mergeCell ref="L6:AD6"/>
    <mergeCell ref="L9:M9"/>
    <mergeCell ref="M13:M15"/>
    <mergeCell ref="L10:M10"/>
    <mergeCell ref="L11:M11"/>
    <mergeCell ref="L13:L15"/>
    <mergeCell ref="Z13:Z15"/>
    <mergeCell ref="AB13:AD14"/>
    <mergeCell ref="AA13:AA15"/>
    <mergeCell ref="AF13:AF15"/>
    <mergeCell ref="N13:Q15"/>
    <mergeCell ref="R13:U15"/>
    <mergeCell ref="AG13:AG15"/>
    <mergeCell ref="AC15:AD15"/>
    <mergeCell ref="AE13:AE15"/>
    <mergeCell ref="V13:Y15"/>
  </mergeCells>
  <dataValidations xWindow="818" yWindow="619" count="7">
    <dataValidation allowBlank="1" prompt="Для выбора выполните двойной щелчок левой клавиши мыши по соответствующей ячейке." sqref="L25:AG29"/>
    <dataValidation allowBlank="1" showInputMessage="1" showErrorMessage="1" prompt="Для выбора выполните двойной щелчок левой клавиши мыши по соответствующей ячейке." sqref="N21 AC21:AC22 V21 R21 AE21"/>
    <dataValidation type="textLength" operator="lessThanOrEqual" allowBlank="1" showInputMessage="1" showErrorMessage="1" errorTitle="Ошибка" error="Допускается ввод не более 900 символов!" sqref="AG17:AG21">
      <formula1>900</formula1>
    </dataValidation>
    <dataValidation type="decimal" allowBlank="1" showErrorMessage="1" errorTitle="Ошибка" error="Допускается ввод только действительных чисел!" sqref="Z21:AA21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D21:AD22 AB21:AB22"/>
    <dataValidation allowBlank="1" promptTitle="checkPeriodRange" sqref="AA22"/>
    <dataValidation type="textLength" operator="lessThanOrEqual" allowBlank="1" showErrorMessage="1" errorTitle="Ошибка" error="Допускается ввод не более 900 символов!" sqref="M21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585153" r:id="rId4" name="chkMultiAdd">
          <controlPr autoLine="0" r:id="rId5">
            <anchor moveWithCells="1">
              <from>
                <xdr:col>11</xdr:col>
                <xdr:colOff>9525</xdr:colOff>
                <xdr:row>3</xdr:row>
                <xdr:rowOff>76200</xdr:rowOff>
              </from>
              <to>
                <xdr:col>12</xdr:col>
                <xdr:colOff>1171575</xdr:colOff>
                <xdr:row>3</xdr:row>
                <xdr:rowOff>333375</xdr:rowOff>
              </to>
            </anchor>
          </controlPr>
        </control>
      </mc:Choice>
      <mc:Fallback>
        <control shapeId="1585153" r:id="rId4" name="chkMultiAdd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indexed="31"/>
  </sheetPr>
  <dimension ref="A1:M46"/>
  <sheetViews>
    <sheetView showGridLines="0" tabSelected="1" topLeftCell="H5" zoomScaleNormal="100" workbookViewId="0">
      <selection activeCell="M15" sqref="M15"/>
    </sheetView>
  </sheetViews>
  <sheetFormatPr defaultRowHeight="11.25"/>
  <cols>
    <col min="1" max="3" width="9.140625" style="599" hidden="1" customWidth="1"/>
    <col min="4" max="4" width="6.28515625" style="599" hidden="1" customWidth="1"/>
    <col min="5" max="5" width="3.7109375" style="324" customWidth="1"/>
    <col min="6" max="6" width="7.42578125" style="324" customWidth="1"/>
    <col min="7" max="7" width="61.28515625" style="324" customWidth="1"/>
    <col min="8" max="8" width="41.85546875" style="324" customWidth="1"/>
    <col min="9" max="9" width="3.85546875" style="324" customWidth="1"/>
    <col min="10" max="11" width="20.85546875" style="324" customWidth="1"/>
    <col min="12" max="12" width="40.42578125" style="324" customWidth="1"/>
    <col min="13" max="13" width="36.7109375" style="324" customWidth="1"/>
    <col min="14" max="16384" width="9.140625" style="324"/>
  </cols>
  <sheetData>
    <row r="1" spans="1:13" hidden="1"/>
    <row r="2" spans="1:13" hidden="1"/>
    <row r="3" spans="1:13" hidden="1"/>
    <row r="4" spans="1:13" hidden="1"/>
    <row r="5" spans="1:13" ht="9.9499999999999993" customHeight="1">
      <c r="F5" s="325"/>
      <c r="G5" s="325"/>
      <c r="H5" s="325"/>
      <c r="I5" s="325"/>
      <c r="J5" s="325"/>
      <c r="K5" s="325"/>
      <c r="L5" s="325"/>
      <c r="M5" s="325"/>
    </row>
    <row r="6" spans="1:13" ht="20.25" customHeight="1">
      <c r="F6" s="856" t="s">
        <v>405</v>
      </c>
      <c r="G6" s="857"/>
      <c r="H6" s="857"/>
      <c r="I6" s="857"/>
      <c r="J6" s="857"/>
      <c r="K6" s="857"/>
      <c r="L6" s="857"/>
      <c r="M6" s="858"/>
    </row>
    <row r="7" spans="1:13" ht="20.25" customHeight="1">
      <c r="F7" s="859" t="str">
        <f>IF(org=0,"Не определено",org)</f>
        <v>ООО "КСК"</v>
      </c>
      <c r="G7" s="860"/>
      <c r="H7" s="860"/>
      <c r="I7" s="860"/>
      <c r="J7" s="860"/>
      <c r="K7" s="860"/>
      <c r="L7" s="860"/>
      <c r="M7" s="861"/>
    </row>
    <row r="8" spans="1:13" ht="5.25" customHeight="1"/>
    <row r="9" spans="1:13" ht="5.25" customHeight="1"/>
    <row r="10" spans="1:13" ht="5.25" customHeight="1"/>
    <row r="11" spans="1:13" ht="27" customHeight="1">
      <c r="F11" s="326" t="s">
        <v>125</v>
      </c>
      <c r="G11" s="326" t="s">
        <v>360</v>
      </c>
      <c r="H11" s="326" t="s">
        <v>35</v>
      </c>
      <c r="I11" s="862" t="s">
        <v>442</v>
      </c>
      <c r="J11" s="862"/>
      <c r="K11" s="326" t="s">
        <v>443</v>
      </c>
      <c r="L11" s="326" t="s">
        <v>406</v>
      </c>
      <c r="M11" s="326" t="s">
        <v>84</v>
      </c>
    </row>
    <row r="12" spans="1:13" ht="12" customHeight="1">
      <c r="F12" s="327">
        <v>1</v>
      </c>
      <c r="G12" s="327">
        <v>2</v>
      </c>
      <c r="H12" s="327">
        <v>3</v>
      </c>
      <c r="I12" s="855" t="s">
        <v>80</v>
      </c>
      <c r="J12" s="855"/>
      <c r="K12" s="327" t="s">
        <v>99</v>
      </c>
      <c r="L12" s="327" t="s">
        <v>100</v>
      </c>
      <c r="M12" s="327" t="s">
        <v>217</v>
      </c>
    </row>
    <row r="13" spans="1:13" s="379" customFormat="1" ht="15" customHeight="1">
      <c r="A13" s="600"/>
      <c r="B13" s="600"/>
      <c r="C13" s="600"/>
      <c r="D13" s="600"/>
      <c r="F13" s="375">
        <v>1</v>
      </c>
      <c r="G13" s="376" t="s">
        <v>407</v>
      </c>
      <c r="H13" s="377"/>
      <c r="I13" s="377"/>
      <c r="J13" s="377"/>
      <c r="K13" s="377"/>
      <c r="L13" s="377"/>
      <c r="M13" s="378"/>
    </row>
    <row r="14" spans="1:13" ht="22.5">
      <c r="F14" s="403" t="str">
        <f>F13&amp;".1"</f>
        <v>1.1</v>
      </c>
      <c r="G14" s="328"/>
      <c r="H14" s="328"/>
      <c r="I14" s="329"/>
      <c r="J14" s="330"/>
      <c r="K14" s="330"/>
      <c r="L14" s="388" t="s">
        <v>3449</v>
      </c>
      <c r="M14" s="331" t="s">
        <v>3450</v>
      </c>
    </row>
    <row r="15" spans="1:13" s="379" customFormat="1" ht="15" customHeight="1">
      <c r="A15" s="600"/>
      <c r="B15" s="600"/>
      <c r="C15" s="600"/>
      <c r="D15" s="600"/>
      <c r="F15" s="402">
        <f>F13+1</f>
        <v>2</v>
      </c>
      <c r="G15" s="380" t="s">
        <v>408</v>
      </c>
      <c r="H15" s="381"/>
      <c r="I15" s="381"/>
      <c r="J15" s="381"/>
      <c r="K15" s="381"/>
      <c r="L15" s="381"/>
      <c r="M15" s="382"/>
    </row>
    <row r="16" spans="1:13" ht="0.2" customHeight="1">
      <c r="F16" s="505" t="str">
        <f>F15&amp;".0"</f>
        <v>2.0</v>
      </c>
      <c r="G16" s="332"/>
      <c r="H16" s="332"/>
      <c r="I16" s="332"/>
      <c r="J16" s="332"/>
      <c r="K16" s="332"/>
      <c r="L16" s="332"/>
      <c r="M16" s="333"/>
    </row>
    <row r="17" spans="1:13" ht="17.100000000000001" customHeight="1">
      <c r="A17" s="324"/>
      <c r="B17" s="866" t="s">
        <v>79</v>
      </c>
      <c r="C17" s="324"/>
      <c r="D17" s="324"/>
      <c r="F17" s="862" t="s">
        <v>592</v>
      </c>
      <c r="G17" s="865" t="str">
        <f>IF('Перечень тарифов'!E22="","",'Перечень тарифов'!E22)</f>
        <v>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H17" s="864" t="str">
        <f>IF('Перечень тарифов'!J22="","",'Перечень тарифов'!J22)</f>
        <v>Для потребителей на территории г. Нижнего Новгорода, в случае отсутствия дифференциации тарифов по схеме подключения к котельной по ул. Зайцева, д. 31В</v>
      </c>
      <c r="I17" s="401"/>
      <c r="J17" s="93" t="s">
        <v>3417</v>
      </c>
      <c r="K17" s="93" t="s">
        <v>3418</v>
      </c>
      <c r="L17" s="365" t="s">
        <v>289</v>
      </c>
      <c r="M17" s="364"/>
    </row>
    <row r="18" spans="1:13" ht="15" customHeight="1">
      <c r="A18" s="324"/>
      <c r="B18" s="866"/>
      <c r="C18" s="324"/>
      <c r="D18" s="324"/>
      <c r="F18" s="862"/>
      <c r="G18" s="865"/>
      <c r="H18" s="864"/>
      <c r="I18" s="339"/>
      <c r="J18" s="340" t="s">
        <v>321</v>
      </c>
      <c r="K18" s="374"/>
      <c r="L18" s="341"/>
      <c r="M18" s="342"/>
    </row>
    <row r="19" spans="1:13" ht="0.2" customHeight="1">
      <c r="F19" s="504"/>
      <c r="G19" s="332"/>
      <c r="H19" s="332"/>
      <c r="I19" s="332"/>
      <c r="J19" s="332"/>
      <c r="K19" s="332"/>
      <c r="L19" s="332"/>
      <c r="M19" s="333"/>
    </row>
    <row r="20" spans="1:13" s="379" customFormat="1" ht="15" customHeight="1">
      <c r="A20" s="600"/>
      <c r="B20" s="600"/>
      <c r="C20" s="600"/>
      <c r="D20" s="600"/>
      <c r="F20" s="402">
        <f>F15+1</f>
        <v>3</v>
      </c>
      <c r="G20" s="376" t="s">
        <v>409</v>
      </c>
      <c r="H20" s="377"/>
      <c r="I20" s="377"/>
      <c r="J20" s="377"/>
      <c r="K20" s="377"/>
      <c r="L20" s="377"/>
      <c r="M20" s="378"/>
    </row>
    <row r="21" spans="1:13" ht="22.5">
      <c r="F21" s="863" t="str">
        <f>F20&amp;".1"</f>
        <v>3.1</v>
      </c>
      <c r="G21" s="334"/>
      <c r="H21" s="335"/>
      <c r="I21" s="336"/>
      <c r="J21" s="93" t="s">
        <v>3417</v>
      </c>
      <c r="K21" s="93" t="s">
        <v>3418</v>
      </c>
      <c r="L21" s="388" t="s">
        <v>3437</v>
      </c>
      <c r="M21" s="364"/>
    </row>
    <row r="22" spans="1:13" ht="15" customHeight="1">
      <c r="F22" s="863"/>
      <c r="G22" s="337"/>
      <c r="H22" s="338"/>
      <c r="I22" s="339"/>
      <c r="J22" s="340" t="s">
        <v>321</v>
      </c>
      <c r="K22" s="374"/>
      <c r="L22" s="341"/>
      <c r="M22" s="342"/>
    </row>
    <row r="23" spans="1:13" s="379" customFormat="1" ht="15" customHeight="1">
      <c r="A23" s="600"/>
      <c r="B23" s="600"/>
      <c r="C23" s="600"/>
      <c r="D23" s="600"/>
      <c r="F23" s="402">
        <f>F20+1</f>
        <v>4</v>
      </c>
      <c r="G23" s="376" t="s">
        <v>410</v>
      </c>
      <c r="H23" s="377"/>
      <c r="I23" s="377"/>
      <c r="J23" s="377"/>
      <c r="K23" s="377"/>
      <c r="L23" s="377"/>
      <c r="M23" s="378"/>
    </row>
    <row r="24" spans="1:13" ht="0.2" customHeight="1">
      <c r="F24" s="505" t="str">
        <f>F23&amp;".0"</f>
        <v>4.0</v>
      </c>
      <c r="G24" s="332"/>
      <c r="H24" s="332"/>
      <c r="I24" s="332"/>
      <c r="J24" s="332"/>
      <c r="K24" s="332"/>
      <c r="L24" s="332"/>
      <c r="M24" s="333"/>
    </row>
    <row r="25" spans="1:13">
      <c r="A25" s="324"/>
      <c r="B25" s="866" t="s">
        <v>79</v>
      </c>
      <c r="C25" s="324"/>
      <c r="D25" s="324"/>
      <c r="F25" s="862" t="s">
        <v>3423</v>
      </c>
      <c r="G25" s="865" t="str">
        <f>IF('Перечень тарифов'!E22="","",'Перечень тарифов'!E22)</f>
        <v>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H25" s="864" t="str">
        <f>IF('Перечень тарифов'!J22="","",'Перечень тарифов'!J22)</f>
        <v>Для потребителей на территории г. Нижнего Новгорода, в случае отсутствия дифференциации тарифов по схеме подключения к котельной по ул. Зайцева, д. 31В</v>
      </c>
      <c r="I25" s="401"/>
      <c r="J25" s="93" t="s">
        <v>3417</v>
      </c>
      <c r="K25" s="93" t="s">
        <v>3429</v>
      </c>
      <c r="L25" s="363">
        <v>260393.64</v>
      </c>
      <c r="M25" s="364"/>
    </row>
    <row r="26" spans="1:13" ht="14.25">
      <c r="A26" s="324"/>
      <c r="B26" s="866"/>
      <c r="C26" s="324"/>
      <c r="D26" s="324"/>
      <c r="F26" s="862"/>
      <c r="G26" s="865"/>
      <c r="H26" s="864"/>
      <c r="I26" s="666" t="s">
        <v>0</v>
      </c>
      <c r="J26" s="93" t="s">
        <v>3430</v>
      </c>
      <c r="K26" s="93" t="s">
        <v>3431</v>
      </c>
      <c r="L26" s="363">
        <v>265424.53999999998</v>
      </c>
      <c r="M26" s="364"/>
    </row>
    <row r="27" spans="1:13" ht="14.25">
      <c r="A27" s="324"/>
      <c r="B27" s="866"/>
      <c r="C27" s="324"/>
      <c r="D27" s="324"/>
      <c r="F27" s="862"/>
      <c r="G27" s="865"/>
      <c r="H27" s="864"/>
      <c r="I27" s="666" t="s">
        <v>0</v>
      </c>
      <c r="J27" s="93" t="s">
        <v>3432</v>
      </c>
      <c r="K27" s="93" t="s">
        <v>3433</v>
      </c>
      <c r="L27" s="363">
        <v>270790.62</v>
      </c>
      <c r="M27" s="364"/>
    </row>
    <row r="28" spans="1:13" ht="14.25">
      <c r="A28" s="324"/>
      <c r="B28" s="866"/>
      <c r="C28" s="324"/>
      <c r="D28" s="324"/>
      <c r="F28" s="862"/>
      <c r="G28" s="865"/>
      <c r="H28" s="864"/>
      <c r="I28" s="666" t="s">
        <v>0</v>
      </c>
      <c r="J28" s="93" t="s">
        <v>3434</v>
      </c>
      <c r="K28" s="93" t="s">
        <v>3435</v>
      </c>
      <c r="L28" s="363">
        <v>278085.98</v>
      </c>
      <c r="M28" s="364"/>
    </row>
    <row r="29" spans="1:13" ht="14.25">
      <c r="A29" s="324"/>
      <c r="B29" s="866"/>
      <c r="C29" s="324"/>
      <c r="D29" s="324"/>
      <c r="F29" s="862"/>
      <c r="G29" s="865"/>
      <c r="H29" s="864"/>
      <c r="I29" s="666" t="s">
        <v>0</v>
      </c>
      <c r="J29" s="93" t="s">
        <v>3436</v>
      </c>
      <c r="K29" s="93" t="s">
        <v>3418</v>
      </c>
      <c r="L29" s="363">
        <v>285260.84999999998</v>
      </c>
      <c r="M29" s="364"/>
    </row>
    <row r="30" spans="1:13" ht="15" customHeight="1">
      <c r="A30" s="324"/>
      <c r="B30" s="866"/>
      <c r="C30" s="324"/>
      <c r="D30" s="324"/>
      <c r="F30" s="862"/>
      <c r="G30" s="865"/>
      <c r="H30" s="864"/>
      <c r="I30" s="339"/>
      <c r="J30" s="340" t="s">
        <v>321</v>
      </c>
      <c r="K30" s="374"/>
      <c r="L30" s="341"/>
      <c r="M30" s="342"/>
    </row>
    <row r="31" spans="1:13" ht="0.2" customHeight="1">
      <c r="F31" s="504"/>
      <c r="G31" s="332"/>
      <c r="H31" s="332"/>
      <c r="I31" s="332"/>
      <c r="J31" s="332"/>
      <c r="K31" s="332"/>
      <c r="L31" s="332"/>
      <c r="M31" s="333"/>
    </row>
    <row r="32" spans="1:13" s="379" customFormat="1" ht="15" customHeight="1">
      <c r="A32" s="600"/>
      <c r="B32" s="600"/>
      <c r="C32" s="600"/>
      <c r="D32" s="600"/>
      <c r="F32" s="402">
        <f>F23+1</f>
        <v>5</v>
      </c>
      <c r="G32" s="376" t="s">
        <v>425</v>
      </c>
      <c r="H32" s="377"/>
      <c r="I32" s="377"/>
      <c r="J32" s="377"/>
      <c r="K32" s="377"/>
      <c r="L32" s="377"/>
      <c r="M32" s="378"/>
    </row>
    <row r="33" spans="1:13" ht="0.2" customHeight="1">
      <c r="F33" s="505" t="str">
        <f>F32 &amp;".0"</f>
        <v>5.0</v>
      </c>
      <c r="G33" s="332"/>
      <c r="H33" s="332"/>
      <c r="I33" s="332"/>
      <c r="J33" s="332"/>
      <c r="K33" s="332"/>
      <c r="L33" s="332"/>
      <c r="M33" s="333"/>
    </row>
    <row r="34" spans="1:13" ht="17.100000000000001" customHeight="1">
      <c r="A34" s="324"/>
      <c r="B34" s="866" t="s">
        <v>79</v>
      </c>
      <c r="C34" s="324"/>
      <c r="D34" s="324"/>
      <c r="F34" s="862" t="s">
        <v>3424</v>
      </c>
      <c r="G34" s="865" t="str">
        <f>IF('Перечень тарифов'!E22="","",'Перечень тарифов'!E22)</f>
        <v>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H34" s="864" t="str">
        <f>IF('Перечень тарифов'!J22="","",'Перечень тарифов'!J22)</f>
        <v>Для потребителей на территории г. Нижнего Новгорода, в случае отсутствия дифференциации тарифов по схеме подключения к котельной по ул. Зайцева, д. 31В</v>
      </c>
      <c r="I34" s="401"/>
      <c r="J34" s="93" t="s">
        <v>3417</v>
      </c>
      <c r="K34" s="93" t="s">
        <v>3429</v>
      </c>
      <c r="L34" s="363">
        <v>144.80000000000001</v>
      </c>
      <c r="M34" s="364"/>
    </row>
    <row r="35" spans="1:13" ht="17.100000000000001" customHeight="1">
      <c r="A35" s="324"/>
      <c r="B35" s="866"/>
      <c r="C35" s="324"/>
      <c r="D35" s="324"/>
      <c r="F35" s="862"/>
      <c r="G35" s="865"/>
      <c r="H35" s="864"/>
      <c r="I35" s="666" t="s">
        <v>0</v>
      </c>
      <c r="J35" s="93" t="s">
        <v>3430</v>
      </c>
      <c r="K35" s="93" t="s">
        <v>3431</v>
      </c>
      <c r="L35" s="363">
        <v>144.80000000000001</v>
      </c>
      <c r="M35" s="364"/>
    </row>
    <row r="36" spans="1:13" ht="17.100000000000001" customHeight="1">
      <c r="A36" s="324"/>
      <c r="B36" s="866"/>
      <c r="C36" s="324"/>
      <c r="D36" s="324"/>
      <c r="F36" s="862"/>
      <c r="G36" s="865"/>
      <c r="H36" s="864"/>
      <c r="I36" s="666" t="s">
        <v>0</v>
      </c>
      <c r="J36" s="93" t="s">
        <v>3432</v>
      </c>
      <c r="K36" s="93" t="s">
        <v>3433</v>
      </c>
      <c r="L36" s="363">
        <v>144.80000000000001</v>
      </c>
      <c r="M36" s="364"/>
    </row>
    <row r="37" spans="1:13" ht="17.100000000000001" customHeight="1">
      <c r="A37" s="324"/>
      <c r="B37" s="866"/>
      <c r="C37" s="324"/>
      <c r="D37" s="324"/>
      <c r="F37" s="862"/>
      <c r="G37" s="865"/>
      <c r="H37" s="864"/>
      <c r="I37" s="666" t="s">
        <v>0</v>
      </c>
      <c r="J37" s="93" t="s">
        <v>3434</v>
      </c>
      <c r="K37" s="93" t="s">
        <v>3435</v>
      </c>
      <c r="L37" s="363">
        <v>144.80000000000001</v>
      </c>
      <c r="M37" s="364"/>
    </row>
    <row r="38" spans="1:13" ht="17.100000000000001" customHeight="1">
      <c r="A38" s="324"/>
      <c r="B38" s="866"/>
      <c r="C38" s="324"/>
      <c r="D38" s="324"/>
      <c r="F38" s="862"/>
      <c r="G38" s="865"/>
      <c r="H38" s="864"/>
      <c r="I38" s="666" t="s">
        <v>0</v>
      </c>
      <c r="J38" s="93" t="s">
        <v>3436</v>
      </c>
      <c r="K38" s="93" t="s">
        <v>3418</v>
      </c>
      <c r="L38" s="363">
        <v>144.80000000000001</v>
      </c>
      <c r="M38" s="364"/>
    </row>
    <row r="39" spans="1:13" ht="15" customHeight="1">
      <c r="A39" s="324"/>
      <c r="B39" s="866"/>
      <c r="C39" s="324"/>
      <c r="D39" s="324"/>
      <c r="F39" s="862"/>
      <c r="G39" s="865"/>
      <c r="H39" s="864"/>
      <c r="I39" s="339"/>
      <c r="J39" s="340" t="s">
        <v>321</v>
      </c>
      <c r="K39" s="374"/>
      <c r="L39" s="341"/>
      <c r="M39" s="342"/>
    </row>
    <row r="40" spans="1:13" ht="0.2" customHeight="1">
      <c r="F40" s="504"/>
      <c r="G40" s="332"/>
      <c r="H40" s="332"/>
      <c r="I40" s="332"/>
      <c r="J40" s="332"/>
      <c r="K40" s="332"/>
      <c r="L40" s="332"/>
      <c r="M40" s="333"/>
    </row>
    <row r="41" spans="1:13" s="379" customFormat="1" ht="15" customHeight="1">
      <c r="A41" s="600"/>
      <c r="B41" s="600"/>
      <c r="C41" s="600"/>
      <c r="D41" s="600"/>
      <c r="F41" s="402">
        <f>F32+1</f>
        <v>6</v>
      </c>
      <c r="G41" s="376" t="s">
        <v>426</v>
      </c>
      <c r="H41" s="383"/>
      <c r="I41" s="383"/>
      <c r="J41" s="383"/>
      <c r="K41" s="383"/>
      <c r="L41" s="383"/>
      <c r="M41" s="384"/>
    </row>
    <row r="42" spans="1:13" ht="0.2" customHeight="1">
      <c r="F42" s="505" t="str">
        <f>F41&amp;".0"</f>
        <v>6.0</v>
      </c>
      <c r="G42" s="332"/>
      <c r="H42" s="332"/>
      <c r="I42" s="332"/>
      <c r="J42" s="332"/>
      <c r="K42" s="332"/>
      <c r="L42" s="332"/>
      <c r="M42" s="333"/>
    </row>
    <row r="43" spans="1:13" ht="17.100000000000001" customHeight="1">
      <c r="A43" s="324"/>
      <c r="B43" s="866" t="s">
        <v>79</v>
      </c>
      <c r="C43" s="324"/>
      <c r="D43" s="324"/>
      <c r="F43" s="862" t="s">
        <v>3425</v>
      </c>
      <c r="G43" s="865" t="str">
        <f>IF('Перечень тарифов'!E22="","",'Перечень тарифов'!E22)</f>
        <v>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H43" s="864" t="str">
        <f>IF('Перечень тарифов'!J22="","",'Перечень тарифов'!J22)</f>
        <v>Для потребителей на территории г. Нижнего Новгорода, в случае отсутствия дифференциации тарифов по схеме подключения к котельной по ул. Зайцева, д. 31В</v>
      </c>
      <c r="I43" s="401"/>
      <c r="J43" s="93" t="s">
        <v>3438</v>
      </c>
      <c r="K43" s="93" t="s">
        <v>3439</v>
      </c>
      <c r="L43" s="363">
        <v>0</v>
      </c>
      <c r="M43" s="364"/>
    </row>
    <row r="44" spans="1:13" ht="15" customHeight="1">
      <c r="A44" s="324"/>
      <c r="B44" s="866"/>
      <c r="C44" s="324"/>
      <c r="D44" s="324"/>
      <c r="F44" s="862"/>
      <c r="G44" s="865"/>
      <c r="H44" s="864"/>
      <c r="I44" s="339"/>
      <c r="J44" s="340" t="s">
        <v>321</v>
      </c>
      <c r="K44" s="374"/>
      <c r="L44" s="341"/>
      <c r="M44" s="342"/>
    </row>
    <row r="45" spans="1:13" ht="0.2" customHeight="1">
      <c r="F45" s="343"/>
      <c r="G45" s="344"/>
      <c r="H45" s="344"/>
      <c r="I45" s="344"/>
      <c r="J45" s="344"/>
      <c r="K45" s="344"/>
      <c r="L45" s="344"/>
      <c r="M45" s="345"/>
    </row>
    <row r="46" spans="1:13" ht="15" customHeight="1"/>
  </sheetData>
  <sheetProtection password="FA9C" sheet="1" objects="1" scenarios="1" formatColumns="0" formatRows="0"/>
  <mergeCells count="21">
    <mergeCell ref="B43:B44"/>
    <mergeCell ref="F43:F44"/>
    <mergeCell ref="G43:G44"/>
    <mergeCell ref="H43:H44"/>
    <mergeCell ref="B25:B30"/>
    <mergeCell ref="B17:B18"/>
    <mergeCell ref="F17:F18"/>
    <mergeCell ref="G17:G18"/>
    <mergeCell ref="H17:H18"/>
    <mergeCell ref="G34:G39"/>
    <mergeCell ref="F34:F39"/>
    <mergeCell ref="B34:B39"/>
    <mergeCell ref="I12:J12"/>
    <mergeCell ref="F6:M6"/>
    <mergeCell ref="F7:M7"/>
    <mergeCell ref="I11:J11"/>
    <mergeCell ref="F21:F22"/>
    <mergeCell ref="H34:H39"/>
    <mergeCell ref="F25:F30"/>
    <mergeCell ref="G25:G30"/>
    <mergeCell ref="H25:H30"/>
  </mergeCells>
  <dataValidations count="5">
    <dataValidation type="decimal" allowBlank="1" showErrorMessage="1" errorTitle="Ошибка" error="Допускается ввод только действительных чисел!" sqref="G21:H22 G14:K14 L43 L25:L29 L34:L38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21 M43 M17 M25:M29 M34:M38 M1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21:K21 J17:K17 J43:K43 J25:K29 J34:K38"/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L21 L14">
      <formula1>900</formula1>
    </dataValidation>
    <dataValidation type="list" allowBlank="1" showInputMessage="1" showErrorMessage="1" errorTitle="Ошибка" error="Выберите значение из списка" sqref="L17">
      <formula1>kind_of_control_method</formula1>
    </dataValidation>
  </dataValidations>
  <pageMargins left="0.7" right="0.7" top="0.75" bottom="0.75" header="0.3" footer="0.3"/>
  <pageSetup paperSize="9" orientation="portrait" horizont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indexed="31"/>
    <pageSetUpPr fitToPage="1"/>
  </sheetPr>
  <dimension ref="A1:I16"/>
  <sheetViews>
    <sheetView showGridLines="0" topLeftCell="C4" zoomScaleNormal="100" workbookViewId="0">
      <selection activeCell="F23" sqref="F23"/>
    </sheetView>
  </sheetViews>
  <sheetFormatPr defaultColWidth="10.5703125" defaultRowHeight="14.25"/>
  <cols>
    <col min="1" max="1" width="9.140625" style="346" hidden="1" customWidth="1"/>
    <col min="2" max="2" width="9.140625" style="347" hidden="1" customWidth="1"/>
    <col min="3" max="3" width="3.7109375" style="102" customWidth="1"/>
    <col min="4" max="4" width="10.42578125" style="43" bestFit="1" customWidth="1"/>
    <col min="5" max="5" width="48.42578125" style="43" customWidth="1"/>
    <col min="6" max="7" width="42.5703125" style="43" customWidth="1"/>
    <col min="8" max="8" width="28.85546875" style="43" customWidth="1"/>
    <col min="9" max="9" width="44.42578125" style="43" customWidth="1"/>
    <col min="10" max="10" width="10.5703125" style="43" customWidth="1"/>
    <col min="11" max="16384" width="10.5703125" style="43"/>
  </cols>
  <sheetData>
    <row r="1" spans="1:9" hidden="1"/>
    <row r="2" spans="1:9" hidden="1"/>
    <row r="3" spans="1:9" hidden="1"/>
    <row r="4" spans="1:9">
      <c r="C4" s="101"/>
      <c r="D4" s="44"/>
      <c r="E4" s="44"/>
      <c r="F4" s="44"/>
      <c r="G4" s="45"/>
      <c r="H4" s="45"/>
    </row>
    <row r="5" spans="1:9" ht="20.100000000000001" customHeight="1">
      <c r="C5" s="101"/>
      <c r="D5" s="766" t="s">
        <v>412</v>
      </c>
      <c r="E5" s="767"/>
      <c r="F5" s="767"/>
      <c r="G5" s="767"/>
      <c r="H5" s="768"/>
    </row>
    <row r="6" spans="1:9" ht="15.75" customHeight="1">
      <c r="C6" s="101"/>
      <c r="D6" s="732" t="str">
        <f>IF(org=0,"Не определено",org)</f>
        <v>ООО "КСК"</v>
      </c>
      <c r="E6" s="733"/>
      <c r="F6" s="733"/>
      <c r="G6" s="733"/>
      <c r="H6" s="734"/>
    </row>
    <row r="7" spans="1:9">
      <c r="C7" s="101"/>
      <c r="D7" s="44"/>
      <c r="E7" s="99"/>
      <c r="F7" s="99"/>
      <c r="G7" s="98"/>
      <c r="H7" s="98"/>
    </row>
    <row r="8" spans="1:9" ht="23.1" customHeight="1">
      <c r="C8" s="101"/>
      <c r="D8" s="136" t="s">
        <v>125</v>
      </c>
      <c r="E8" s="149" t="s">
        <v>285</v>
      </c>
      <c r="F8" s="149" t="s">
        <v>406</v>
      </c>
      <c r="G8" s="149" t="s">
        <v>411</v>
      </c>
      <c r="H8" s="149" t="s">
        <v>84</v>
      </c>
    </row>
    <row r="9" spans="1:9">
      <c r="C9" s="101"/>
      <c r="D9" s="51" t="s">
        <v>126</v>
      </c>
      <c r="E9" s="51" t="s">
        <v>78</v>
      </c>
      <c r="F9" s="51" t="s">
        <v>79</v>
      </c>
      <c r="G9" s="51" t="s">
        <v>80</v>
      </c>
      <c r="H9" s="51" t="s">
        <v>99</v>
      </c>
    </row>
    <row r="10" spans="1:9" ht="45">
      <c r="A10" s="348"/>
      <c r="C10" s="101"/>
      <c r="D10" s="385" t="s">
        <v>126</v>
      </c>
      <c r="E10" s="386" t="s">
        <v>412</v>
      </c>
      <c r="F10" s="352"/>
      <c r="G10" s="351"/>
      <c r="H10" s="350"/>
    </row>
    <row r="11" spans="1:9" ht="33.75">
      <c r="A11" s="348"/>
      <c r="C11" s="101"/>
      <c r="D11" s="385" t="s">
        <v>358</v>
      </c>
      <c r="E11" s="387" t="s">
        <v>413</v>
      </c>
      <c r="F11" s="353" t="s">
        <v>3440</v>
      </c>
      <c r="G11" s="388" t="s">
        <v>3443</v>
      </c>
      <c r="H11" s="353"/>
      <c r="I11" s="389"/>
    </row>
    <row r="12" spans="1:9" ht="45">
      <c r="A12" s="348"/>
      <c r="C12" s="101"/>
      <c r="D12" s="385" t="s">
        <v>423</v>
      </c>
      <c r="E12" s="387" t="s">
        <v>414</v>
      </c>
      <c r="F12" s="353" t="s">
        <v>3441</v>
      </c>
      <c r="G12" s="388" t="s">
        <v>3443</v>
      </c>
      <c r="H12" s="353"/>
      <c r="I12" s="389"/>
    </row>
    <row r="13" spans="1:9" ht="56.25">
      <c r="A13" s="348"/>
      <c r="B13" s="347">
        <v>3</v>
      </c>
      <c r="C13" s="101"/>
      <c r="D13" s="385" t="s">
        <v>424</v>
      </c>
      <c r="E13" s="387" t="s">
        <v>415</v>
      </c>
      <c r="F13" s="353" t="s">
        <v>3442</v>
      </c>
      <c r="G13" s="388" t="s">
        <v>3444</v>
      </c>
      <c r="H13" s="353"/>
      <c r="I13" s="389"/>
    </row>
    <row r="14" spans="1:9" s="179" customFormat="1" ht="15" customHeight="1">
      <c r="A14" s="348"/>
      <c r="B14" s="355"/>
      <c r="C14" s="356"/>
      <c r="D14" s="357"/>
      <c r="E14" s="497" t="s">
        <v>416</v>
      </c>
      <c r="F14" s="358"/>
      <c r="G14" s="358"/>
      <c r="H14" s="359"/>
    </row>
    <row r="15" spans="1:9" ht="3" customHeight="1">
      <c r="D15" s="94"/>
      <c r="E15" s="94"/>
      <c r="F15" s="94"/>
      <c r="G15" s="94"/>
      <c r="H15" s="94"/>
    </row>
    <row r="16" spans="1:9" ht="21" customHeight="1">
      <c r="D16" s="169"/>
      <c r="E16" s="867"/>
      <c r="F16" s="867"/>
      <c r="G16" s="867"/>
      <c r="H16" s="867"/>
    </row>
  </sheetData>
  <sheetProtection password="FA9C" sheet="1" objects="1" scenarios="1" formatColumns="0" formatRows="0"/>
  <dataConsolidate/>
  <mergeCells count="3">
    <mergeCell ref="D5:H5"/>
    <mergeCell ref="D6:H6"/>
    <mergeCell ref="E16:H16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G11:G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11:F13 H11:H13">
      <formula1>900</formula1>
    </dataValidation>
  </dataValidations>
  <printOptions horizontalCentered="1" verticalCentered="1"/>
  <pageMargins left="0" right="0" top="0" bottom="0" header="0" footer="0.78740157480314965"/>
  <pageSetup paperSize="9" scale="6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indexed="31"/>
  </sheetPr>
  <dimension ref="B1:L12"/>
  <sheetViews>
    <sheetView showGridLines="0" zoomScaleNormal="100" workbookViewId="0"/>
  </sheetViews>
  <sheetFormatPr defaultRowHeight="15" customHeight="1"/>
  <cols>
    <col min="2" max="2" width="9.140625" style="234"/>
    <col min="3" max="3" width="4.28515625" style="234" customWidth="1"/>
    <col min="4" max="5" width="6.140625" style="234" customWidth="1"/>
    <col min="6" max="6" width="11.140625" bestFit="1" customWidth="1"/>
    <col min="7" max="7" width="87.85546875" customWidth="1"/>
    <col min="8" max="8" width="19.42578125" customWidth="1"/>
    <col min="9" max="10" width="44.5703125" customWidth="1"/>
  </cols>
  <sheetData>
    <row r="1" spans="2:12" ht="6.75" customHeight="1"/>
    <row r="2" spans="2:12" ht="15" customHeight="1">
      <c r="J2" s="360" t="s">
        <v>417</v>
      </c>
    </row>
    <row r="3" spans="2:12" ht="15" customHeight="1">
      <c r="J3" s="360" t="s">
        <v>418</v>
      </c>
    </row>
    <row r="4" spans="2:12" ht="15" customHeight="1">
      <c r="J4" s="360" t="s">
        <v>419</v>
      </c>
    </row>
    <row r="5" spans="2:12" ht="15" customHeight="1">
      <c r="J5" s="360" t="s">
        <v>420</v>
      </c>
    </row>
    <row r="6" spans="2:12" ht="15" customHeight="1">
      <c r="J6" s="361" t="s">
        <v>421</v>
      </c>
    </row>
    <row r="7" spans="2:12" ht="11.25" customHeight="1"/>
    <row r="8" spans="2:12" ht="11.25" customHeight="1"/>
    <row r="9" spans="2:12" ht="56.25" customHeight="1">
      <c r="F9" s="868" t="s">
        <v>422</v>
      </c>
      <c r="G9" s="868"/>
      <c r="H9" s="868"/>
      <c r="I9" s="868"/>
      <c r="J9" s="868"/>
      <c r="K9" s="362"/>
      <c r="L9" s="362"/>
    </row>
    <row r="10" spans="2:12" ht="11.25" customHeight="1">
      <c r="D10" s="400"/>
      <c r="E10" s="400"/>
      <c r="F10" s="394"/>
      <c r="G10" s="395"/>
      <c r="H10" s="395"/>
      <c r="I10" s="395"/>
      <c r="J10" s="396"/>
    </row>
    <row r="11" spans="2:12" ht="15.75" customHeight="1">
      <c r="B11" s="236"/>
      <c r="D11" s="236"/>
      <c r="E11" s="236"/>
      <c r="F11" s="397"/>
      <c r="G11" s="398"/>
      <c r="H11" s="398"/>
      <c r="I11" s="398"/>
      <c r="J11" s="399"/>
    </row>
    <row r="12" spans="2:12" s="56" customFormat="1" ht="15" customHeight="1">
      <c r="B12" s="234"/>
      <c r="C12" s="234"/>
      <c r="D12" s="236"/>
      <c r="E12" s="236"/>
      <c r="F12" s="397"/>
      <c r="G12" s="398"/>
      <c r="H12" s="398"/>
      <c r="I12" s="398"/>
      <c r="J12" s="399"/>
    </row>
  </sheetData>
  <sheetProtection password="FA9C" sheet="1" objects="1" scenarios="1" formatColumns="0" formatRows="0"/>
  <mergeCells count="1">
    <mergeCell ref="F9:J9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R796"/>
  <sheetViews>
    <sheetView showGridLines="0" topLeftCell="G5" zoomScaleNormal="100" workbookViewId="0"/>
  </sheetViews>
  <sheetFormatPr defaultColWidth="9" defaultRowHeight="11.25"/>
  <cols>
    <col min="1" max="6" width="9" style="324" hidden="1" customWidth="1"/>
    <col min="7" max="7" width="4.7109375" style="324" customWidth="1"/>
    <col min="8" max="8" width="8.7109375" style="324" customWidth="1"/>
    <col min="9" max="9" width="44.5703125" style="324" customWidth="1"/>
    <col min="10" max="11" width="14" style="324" customWidth="1"/>
    <col min="12" max="13" width="23" style="324" customWidth="1"/>
    <col min="14" max="14" width="13.42578125" style="324" customWidth="1"/>
    <col min="15" max="18" width="16.42578125" style="324" customWidth="1"/>
    <col min="19" max="19" width="4.7109375" style="324" customWidth="1"/>
    <col min="20" max="16384" width="9" style="324"/>
  </cols>
  <sheetData>
    <row r="1" spans="8:18" ht="20.100000000000001" hidden="1" customHeight="1">
      <c r="H1" s="869"/>
      <c r="I1" s="869"/>
      <c r="J1" s="869"/>
      <c r="K1" s="325"/>
      <c r="L1" s="325"/>
      <c r="M1" s="325"/>
      <c r="N1" s="325"/>
      <c r="O1" s="325"/>
      <c r="P1" s="325"/>
      <c r="Q1" s="325"/>
      <c r="R1" s="325"/>
    </row>
    <row r="2" spans="8:18" ht="15.6" hidden="1" customHeight="1"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</row>
    <row r="3" spans="8:18" ht="25.9" hidden="1" customHeight="1"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</row>
    <row r="4" spans="8:18" ht="15" hidden="1" customHeight="1"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</row>
    <row r="5" spans="8:18" ht="9.9499999999999993" customHeight="1"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</row>
    <row r="6" spans="8:18" ht="16.5" customHeight="1">
      <c r="H6" s="870" t="s">
        <v>415</v>
      </c>
      <c r="I6" s="870"/>
      <c r="J6" s="870"/>
      <c r="K6" s="870"/>
      <c r="L6" s="870"/>
      <c r="M6" s="870"/>
      <c r="N6" s="870"/>
      <c r="O6" s="870"/>
      <c r="P6" s="870"/>
      <c r="Q6" s="870"/>
      <c r="R6" s="870"/>
    </row>
    <row r="7" spans="8:18" ht="16.5" customHeight="1">
      <c r="H7" s="859" t="str">
        <f>IF(org=0,"Не определено",org)</f>
        <v>ООО "КСК"</v>
      </c>
      <c r="I7" s="860"/>
      <c r="J7" s="860"/>
      <c r="K7" s="860"/>
      <c r="L7" s="860"/>
      <c r="M7" s="860"/>
      <c r="N7" s="860"/>
      <c r="O7" s="860"/>
      <c r="P7" s="860"/>
      <c r="Q7" s="860"/>
      <c r="R7" s="861"/>
    </row>
    <row r="8" spans="8:18" ht="15" customHeight="1"/>
    <row r="9" spans="8:18" ht="18.75" customHeight="1">
      <c r="H9" s="871" t="s">
        <v>125</v>
      </c>
      <c r="I9" s="857" t="s">
        <v>507</v>
      </c>
      <c r="J9" s="871" t="s">
        <v>508</v>
      </c>
      <c r="K9" s="871"/>
      <c r="L9" s="871" t="s">
        <v>509</v>
      </c>
      <c r="M9" s="871"/>
      <c r="N9" s="871" t="s">
        <v>510</v>
      </c>
      <c r="O9" s="871"/>
      <c r="P9" s="871"/>
      <c r="Q9" s="871" t="s">
        <v>511</v>
      </c>
      <c r="R9" s="871"/>
    </row>
    <row r="10" spans="8:18" ht="18.75" customHeight="1">
      <c r="H10" s="871"/>
      <c r="I10" s="879"/>
      <c r="J10" s="450" t="s">
        <v>512</v>
      </c>
      <c r="K10" s="450" t="s">
        <v>513</v>
      </c>
      <c r="L10" s="450" t="s">
        <v>514</v>
      </c>
      <c r="M10" s="450" t="s">
        <v>513</v>
      </c>
      <c r="N10" s="450" t="s">
        <v>515</v>
      </c>
      <c r="O10" s="450" t="s">
        <v>514</v>
      </c>
      <c r="P10" s="450" t="s">
        <v>513</v>
      </c>
      <c r="Q10" s="450" t="s">
        <v>512</v>
      </c>
      <c r="R10" s="450" t="s">
        <v>513</v>
      </c>
    </row>
    <row r="11" spans="8:18" ht="15" customHeight="1">
      <c r="H11" s="51" t="s">
        <v>126</v>
      </c>
      <c r="I11" s="51" t="s">
        <v>78</v>
      </c>
      <c r="J11" s="51" t="s">
        <v>79</v>
      </c>
      <c r="K11" s="51" t="s">
        <v>80</v>
      </c>
      <c r="L11" s="51" t="s">
        <v>99</v>
      </c>
      <c r="M11" s="51" t="s">
        <v>100</v>
      </c>
      <c r="N11" s="51" t="s">
        <v>217</v>
      </c>
      <c r="O11" s="51" t="s">
        <v>218</v>
      </c>
      <c r="P11" s="51" t="s">
        <v>242</v>
      </c>
      <c r="Q11" s="51" t="s">
        <v>243</v>
      </c>
      <c r="R11" s="51" t="s">
        <v>244</v>
      </c>
    </row>
    <row r="12" spans="8:18" ht="15" customHeight="1">
      <c r="H12" s="450" t="s">
        <v>126</v>
      </c>
      <c r="I12" s="492"/>
      <c r="J12" s="451"/>
      <c r="K12" s="451"/>
      <c r="L12" s="489"/>
      <c r="M12" s="489"/>
      <c r="N12" s="490"/>
      <c r="O12" s="491"/>
      <c r="P12" s="491"/>
      <c r="Q12" s="491"/>
      <c r="R12" s="491"/>
    </row>
    <row r="13" spans="8:18" ht="15" customHeight="1">
      <c r="H13" s="343"/>
      <c r="I13" s="157" t="s">
        <v>12</v>
      </c>
      <c r="J13" s="344"/>
      <c r="K13" s="344"/>
      <c r="L13" s="344"/>
      <c r="M13" s="344"/>
      <c r="N13" s="344"/>
      <c r="O13" s="344"/>
      <c r="P13" s="344"/>
      <c r="Q13" s="344"/>
      <c r="R13" s="345"/>
    </row>
    <row r="14" spans="8:18" ht="15" customHeight="1"/>
    <row r="15" spans="8:18" ht="15" customHeight="1"/>
    <row r="16" spans="8:18" ht="15" customHeight="1"/>
    <row r="17" spans="8:18" ht="29.25" customHeight="1">
      <c r="H17" s="876" t="s">
        <v>497</v>
      </c>
      <c r="I17" s="877"/>
      <c r="J17" s="877"/>
      <c r="K17" s="877"/>
      <c r="L17" s="877"/>
      <c r="M17" s="878"/>
      <c r="N17" s="455"/>
      <c r="O17" s="455"/>
      <c r="P17" s="455"/>
      <c r="Q17" s="455"/>
      <c r="R17" s="455"/>
    </row>
    <row r="19" spans="8:18" ht="24.75" customHeight="1">
      <c r="H19" s="326" t="s">
        <v>498</v>
      </c>
      <c r="I19" s="452" t="s">
        <v>499</v>
      </c>
      <c r="J19" s="862" t="s">
        <v>500</v>
      </c>
      <c r="K19" s="862"/>
      <c r="L19" s="862"/>
      <c r="M19" s="862"/>
    </row>
    <row r="20" spans="8:18" ht="15" customHeight="1">
      <c r="H20" s="51" t="s">
        <v>126</v>
      </c>
      <c r="I20" s="51" t="s">
        <v>78</v>
      </c>
      <c r="J20" s="872" t="s">
        <v>79</v>
      </c>
      <c r="K20" s="872"/>
      <c r="L20" s="872"/>
      <c r="M20" s="872"/>
    </row>
    <row r="21" spans="8:18" ht="37.5" customHeight="1">
      <c r="H21" s="450" t="s">
        <v>126</v>
      </c>
      <c r="I21" s="453" t="s">
        <v>413</v>
      </c>
      <c r="J21" s="873"/>
      <c r="K21" s="874"/>
      <c r="L21" s="874"/>
      <c r="M21" s="875"/>
    </row>
    <row r="796" ht="15" customHeight="1"/>
  </sheetData>
  <sheetProtection password="FA9C" sheet="1" objects="1" scenarios="1" formatColumns="0" formatRows="0"/>
  <mergeCells count="13">
    <mergeCell ref="J19:M19"/>
    <mergeCell ref="J20:M20"/>
    <mergeCell ref="J21:M21"/>
    <mergeCell ref="H17:M17"/>
    <mergeCell ref="Q9:R9"/>
    <mergeCell ref="I9:I10"/>
    <mergeCell ref="H7:R7"/>
    <mergeCell ref="H1:J1"/>
    <mergeCell ref="H6:R6"/>
    <mergeCell ref="H9:H10"/>
    <mergeCell ref="J9:K9"/>
    <mergeCell ref="L9:M9"/>
    <mergeCell ref="N9:P9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J21:M21 I12 N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12:K12"/>
    <dataValidation type="decimal" allowBlank="1" showErrorMessage="1" errorTitle="Ошибка" error="Допускается ввод только действительных чисел!" sqref="O12:P12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Q12:R12">
      <formula1>0</formula1>
      <formula2>9.99999999999999E+23</formula2>
    </dataValidation>
    <dataValidation type="list" allowBlank="1" showInputMessage="1" showErrorMessage="1" errorTitle="Ошибка" error="Выберите значение из списка" sqref="L12:M12">
      <formula1>kind_of_zak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G1:R44"/>
  <sheetViews>
    <sheetView showGridLines="0" topLeftCell="G13" zoomScaleNormal="100" workbookViewId="0"/>
  </sheetViews>
  <sheetFormatPr defaultColWidth="9" defaultRowHeight="11.25"/>
  <cols>
    <col min="1" max="6" width="0" style="324" hidden="1" customWidth="1"/>
    <col min="7" max="7" width="4.7109375" style="324" customWidth="1"/>
    <col min="8" max="8" width="8.7109375" style="324" customWidth="1"/>
    <col min="9" max="9" width="78.42578125" style="324" customWidth="1"/>
    <col min="10" max="10" width="24.42578125" style="324" customWidth="1"/>
    <col min="11" max="11" width="4.7109375" style="324" customWidth="1"/>
    <col min="12" max="12" width="9.42578125" style="324" customWidth="1"/>
    <col min="13" max="13" width="11.42578125" style="324" customWidth="1"/>
    <col min="14" max="14" width="13.5703125" style="324" customWidth="1"/>
    <col min="15" max="15" width="16.42578125" style="324" customWidth="1"/>
    <col min="16" max="18" width="9" style="324"/>
    <col min="19" max="19" width="16.140625" style="324" customWidth="1"/>
    <col min="20" max="16384" width="9" style="324"/>
  </cols>
  <sheetData>
    <row r="1" spans="8:18" hidden="1"/>
    <row r="2" spans="8:18" hidden="1"/>
    <row r="3" spans="8:18" hidden="1"/>
    <row r="4" spans="8:18" hidden="1"/>
    <row r="5" spans="8:18" hidden="1"/>
    <row r="6" spans="8:18" hidden="1"/>
    <row r="7" spans="8:18" hidden="1"/>
    <row r="8" spans="8:18" hidden="1"/>
    <row r="9" spans="8:18" hidden="1"/>
    <row r="10" spans="8:18" hidden="1"/>
    <row r="11" spans="8:18" hidden="1"/>
    <row r="12" spans="8:18" hidden="1"/>
    <row r="13" spans="8:18" ht="9.9499999999999993" customHeight="1">
      <c r="H13" s="325"/>
      <c r="I13" s="325"/>
      <c r="J13" s="325"/>
    </row>
    <row r="14" spans="8:18" s="379" customFormat="1" ht="17.25" customHeight="1">
      <c r="H14" s="870" t="s">
        <v>582</v>
      </c>
      <c r="I14" s="870"/>
      <c r="J14" s="870"/>
      <c r="K14" s="324"/>
      <c r="L14" s="324"/>
      <c r="M14" s="324"/>
      <c r="N14" s="324"/>
      <c r="O14" s="324"/>
      <c r="P14" s="324"/>
      <c r="Q14" s="324"/>
      <c r="R14" s="324"/>
    </row>
    <row r="15" spans="8:18" s="379" customFormat="1" ht="17.25" customHeight="1">
      <c r="H15" s="880" t="str">
        <f>IF(org=0,"Не определено",org)</f>
        <v>ООО "КСК"</v>
      </c>
      <c r="I15" s="880"/>
      <c r="J15" s="880"/>
      <c r="K15" s="369"/>
      <c r="L15" s="369"/>
      <c r="M15" s="369"/>
      <c r="N15" s="369"/>
      <c r="O15" s="369"/>
      <c r="P15" s="369"/>
      <c r="Q15" s="369"/>
      <c r="R15" s="369"/>
    </row>
    <row r="16" spans="8:18" ht="9.9499999999999993" customHeight="1"/>
    <row r="17" spans="7:10" ht="15" customHeight="1">
      <c r="H17" s="457" t="s">
        <v>125</v>
      </c>
      <c r="I17" s="454" t="s">
        <v>583</v>
      </c>
      <c r="J17" s="326" t="s">
        <v>406</v>
      </c>
    </row>
    <row r="18" spans="7:10" ht="12" customHeight="1">
      <c r="H18" s="327">
        <v>1</v>
      </c>
      <c r="I18" s="327">
        <v>2</v>
      </c>
      <c r="J18" s="327">
        <v>3</v>
      </c>
    </row>
    <row r="19" spans="7:10" s="379" customFormat="1" ht="15" customHeight="1">
      <c r="H19" s="402" t="s">
        <v>126</v>
      </c>
      <c r="I19" s="473" t="s">
        <v>584</v>
      </c>
      <c r="J19" s="506"/>
    </row>
    <row r="20" spans="7:10" ht="15" customHeight="1">
      <c r="H20" s="457" t="s">
        <v>358</v>
      </c>
      <c r="I20" s="571" t="s">
        <v>624</v>
      </c>
      <c r="J20" s="475"/>
    </row>
    <row r="21" spans="7:10" ht="24.95" customHeight="1">
      <c r="H21" s="457" t="s">
        <v>423</v>
      </c>
      <c r="I21" s="571" t="s">
        <v>625</v>
      </c>
      <c r="J21" s="475"/>
    </row>
    <row r="22" spans="7:10" ht="15" customHeight="1">
      <c r="H22" s="457" t="s">
        <v>424</v>
      </c>
      <c r="I22" s="571" t="s">
        <v>626</v>
      </c>
      <c r="J22" s="475"/>
    </row>
    <row r="23" spans="7:10" ht="15" customHeight="1">
      <c r="H23" s="457" t="s">
        <v>585</v>
      </c>
      <c r="I23" s="571" t="s">
        <v>627</v>
      </c>
      <c r="J23" s="475"/>
    </row>
    <row r="24" spans="7:10" ht="15" customHeight="1">
      <c r="H24" s="457" t="s">
        <v>586</v>
      </c>
      <c r="I24" s="571" t="s">
        <v>628</v>
      </c>
      <c r="J24" s="475"/>
    </row>
    <row r="25" spans="7:10" ht="15" customHeight="1">
      <c r="H25" s="457" t="s">
        <v>587</v>
      </c>
      <c r="I25" s="571" t="s">
        <v>629</v>
      </c>
      <c r="J25" s="476"/>
    </row>
    <row r="26" spans="7:10" ht="90">
      <c r="H26" s="457" t="s">
        <v>588</v>
      </c>
      <c r="I26" s="571" t="s">
        <v>653</v>
      </c>
      <c r="J26" s="326"/>
    </row>
    <row r="27" spans="7:10" ht="45" customHeight="1">
      <c r="H27" s="458" t="s">
        <v>589</v>
      </c>
      <c r="I27" s="571" t="s">
        <v>654</v>
      </c>
      <c r="J27" s="326"/>
    </row>
    <row r="28" spans="7:10" ht="0.2" customHeight="1">
      <c r="G28" s="456"/>
      <c r="H28" s="551" t="s">
        <v>636</v>
      </c>
      <c r="I28" s="554"/>
      <c r="J28" s="553"/>
    </row>
    <row r="29" spans="7:10" ht="15" customHeight="1">
      <c r="G29" s="456"/>
      <c r="H29" s="457" t="s">
        <v>703</v>
      </c>
      <c r="I29" s="574"/>
      <c r="J29" s="475"/>
    </row>
    <row r="30" spans="7:10" ht="15" customHeight="1">
      <c r="H30" s="459"/>
      <c r="I30" s="572" t="s">
        <v>590</v>
      </c>
      <c r="J30" s="471"/>
    </row>
    <row r="31" spans="7:10" s="379" customFormat="1" ht="15" customHeight="1">
      <c r="H31" s="402" t="s">
        <v>78</v>
      </c>
      <c r="I31" s="474" t="s">
        <v>591</v>
      </c>
      <c r="J31" s="506"/>
    </row>
    <row r="32" spans="7:10" ht="15" customHeight="1">
      <c r="H32" s="457" t="s">
        <v>592</v>
      </c>
      <c r="I32" s="571" t="s">
        <v>624</v>
      </c>
      <c r="J32" s="665"/>
    </row>
    <row r="33" spans="7:10" ht="24.95" customHeight="1">
      <c r="H33" s="457" t="s">
        <v>593</v>
      </c>
      <c r="I33" s="571" t="s">
        <v>625</v>
      </c>
      <c r="J33" s="665"/>
    </row>
    <row r="34" spans="7:10" ht="15" customHeight="1">
      <c r="H34" s="457" t="s">
        <v>594</v>
      </c>
      <c r="I34" s="571" t="s">
        <v>630</v>
      </c>
      <c r="J34" s="665"/>
    </row>
    <row r="35" spans="7:10" ht="90">
      <c r="H35" s="457" t="s">
        <v>595</v>
      </c>
      <c r="I35" s="571" t="s">
        <v>653</v>
      </c>
      <c r="J35" s="326"/>
    </row>
    <row r="36" spans="7:10" ht="45" customHeight="1">
      <c r="H36" s="458" t="s">
        <v>596</v>
      </c>
      <c r="I36" s="571" t="s">
        <v>631</v>
      </c>
      <c r="J36" s="326"/>
    </row>
    <row r="37" spans="7:10" ht="0.2" customHeight="1">
      <c r="G37" s="456"/>
      <c r="H37" s="551" t="s">
        <v>635</v>
      </c>
      <c r="I37" s="552"/>
      <c r="J37" s="553"/>
    </row>
    <row r="38" spans="7:10" ht="15" customHeight="1">
      <c r="G38" s="456"/>
      <c r="H38" s="457" t="s">
        <v>704</v>
      </c>
      <c r="I38" s="574"/>
      <c r="J38" s="665"/>
    </row>
    <row r="39" spans="7:10" ht="15" customHeight="1">
      <c r="H39" s="459"/>
      <c r="I39" s="573" t="s">
        <v>590</v>
      </c>
      <c r="J39" s="471"/>
    </row>
    <row r="40" spans="7:10" s="379" customFormat="1" ht="15" customHeight="1">
      <c r="H40" s="402" t="s">
        <v>79</v>
      </c>
      <c r="I40" s="474" t="s">
        <v>597</v>
      </c>
      <c r="J40" s="375"/>
    </row>
    <row r="41" spans="7:10" ht="15" customHeight="1">
      <c r="H41" s="457" t="s">
        <v>598</v>
      </c>
      <c r="I41" s="571" t="s">
        <v>632</v>
      </c>
      <c r="J41" s="475"/>
    </row>
    <row r="42" spans="7:10" ht="15" customHeight="1">
      <c r="H42" s="457" t="s">
        <v>599</v>
      </c>
      <c r="I42" s="571" t="s">
        <v>633</v>
      </c>
      <c r="J42" s="475"/>
    </row>
    <row r="43" spans="7:10" ht="8.25" customHeight="1"/>
    <row r="44" spans="7:10" ht="15" customHeight="1">
      <c r="H44" s="470"/>
      <c r="I44" s="455"/>
      <c r="J44" s="455"/>
    </row>
  </sheetData>
  <sheetProtection password="FA9C" sheet="1" objects="1" scenarios="1" formatColumns="0" formatRows="0"/>
  <mergeCells count="2">
    <mergeCell ref="H14:J14"/>
    <mergeCell ref="H15:J15"/>
  </mergeCells>
  <dataValidations count="3">
    <dataValidation type="decimal" allowBlank="1" showErrorMessage="1" errorTitle="Ошибка" error="Допускается ввод только действительных чисел!" sqref="H44 J41:J42 J32:J34 J38 J20:J24 J29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ведите год" sqref="I38 I29">
      <formula1>year_list1</formula1>
    </dataValidation>
    <dataValidation type="whole" allowBlank="1" showErrorMessage="1" errorTitle="Ошибка" error="Допускается ввод только неотрицательных целых чисел!" sqref="J25">
      <formula1>0</formula1>
      <formula2>9.99999999999999E+23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5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54" t="s">
        <v>101</v>
      </c>
      <c r="B1" s="154" t="s">
        <v>102</v>
      </c>
      <c r="C1" s="154" t="s">
        <v>103</v>
      </c>
      <c r="D1" s="9"/>
    </row>
    <row r="2" spans="1:4">
      <c r="A2" s="660">
        <v>43223.67763888889</v>
      </c>
      <c r="B2" s="11" t="s">
        <v>1342</v>
      </c>
      <c r="C2" s="11" t="s">
        <v>1343</v>
      </c>
    </row>
    <row r="3" spans="1:4">
      <c r="A3" s="660">
        <v>43223.67765046296</v>
      </c>
      <c r="B3" s="11" t="s">
        <v>1344</v>
      </c>
      <c r="C3" s="11" t="s">
        <v>1343</v>
      </c>
    </row>
    <row r="4" spans="1:4">
      <c r="A4" s="660">
        <v>43223.678078703706</v>
      </c>
      <c r="B4" s="11" t="s">
        <v>1342</v>
      </c>
      <c r="C4" s="11" t="s">
        <v>1343</v>
      </c>
    </row>
    <row r="5" spans="1:4">
      <c r="A5" s="660">
        <v>43223.678078703706</v>
      </c>
      <c r="B5" s="11" t="s">
        <v>1344</v>
      </c>
      <c r="C5" s="11" t="s">
        <v>1343</v>
      </c>
    </row>
    <row r="6" spans="1:4">
      <c r="A6" s="660">
        <v>43224.393865740742</v>
      </c>
      <c r="B6" s="11" t="s">
        <v>1342</v>
      </c>
      <c r="C6" s="11" t="s">
        <v>1343</v>
      </c>
    </row>
    <row r="7" spans="1:4">
      <c r="A7" s="660">
        <v>43224.393865740742</v>
      </c>
      <c r="B7" s="11" t="s">
        <v>1344</v>
      </c>
      <c r="C7" s="11" t="s">
        <v>1343</v>
      </c>
    </row>
    <row r="8" spans="1:4">
      <c r="A8" s="660">
        <v>43224.441458333335</v>
      </c>
      <c r="B8" s="11" t="s">
        <v>1342</v>
      </c>
      <c r="C8" s="11" t="s">
        <v>1343</v>
      </c>
    </row>
    <row r="9" spans="1:4">
      <c r="A9" s="660">
        <v>43224.441458333335</v>
      </c>
      <c r="B9" s="11" t="s">
        <v>1344</v>
      </c>
      <c r="C9" s="11" t="s">
        <v>1343</v>
      </c>
    </row>
    <row r="10" spans="1:4">
      <c r="A10" s="660">
        <v>43224.546851851854</v>
      </c>
      <c r="B10" s="11" t="s">
        <v>1342</v>
      </c>
      <c r="C10" s="11" t="s">
        <v>1343</v>
      </c>
    </row>
    <row r="11" spans="1:4">
      <c r="A11" s="660">
        <v>43224.546851851854</v>
      </c>
      <c r="B11" s="11" t="s">
        <v>1344</v>
      </c>
      <c r="C11" s="11" t="s">
        <v>1343</v>
      </c>
    </row>
    <row r="12" spans="1:4">
      <c r="A12" s="660">
        <v>43224.564386574071</v>
      </c>
      <c r="B12" s="11" t="s">
        <v>1342</v>
      </c>
      <c r="C12" s="11" t="s">
        <v>1343</v>
      </c>
    </row>
    <row r="13" spans="1:4">
      <c r="A13" s="660">
        <v>43224.564386574071</v>
      </c>
      <c r="B13" s="11" t="s">
        <v>1344</v>
      </c>
      <c r="C13" s="11" t="s">
        <v>1343</v>
      </c>
    </row>
    <row r="14" spans="1:4">
      <c r="A14" s="660">
        <v>43224.602685185186</v>
      </c>
      <c r="B14" s="11" t="s">
        <v>1342</v>
      </c>
      <c r="C14" s="11" t="s">
        <v>1343</v>
      </c>
    </row>
    <row r="15" spans="1:4">
      <c r="A15" s="660">
        <v>43224.602696759262</v>
      </c>
      <c r="B15" s="11" t="s">
        <v>1344</v>
      </c>
      <c r="C15" s="11" t="s">
        <v>1343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H1:N31"/>
  <sheetViews>
    <sheetView showGridLines="0" topLeftCell="G13" zoomScaleNormal="100" workbookViewId="0"/>
  </sheetViews>
  <sheetFormatPr defaultColWidth="9" defaultRowHeight="11.25"/>
  <cols>
    <col min="1" max="6" width="0" style="324" hidden="1" customWidth="1"/>
    <col min="7" max="7" width="4.7109375" style="324" customWidth="1"/>
    <col min="8" max="8" width="8.7109375" style="324" customWidth="1"/>
    <col min="9" max="9" width="45.140625" style="324" customWidth="1"/>
    <col min="10" max="10" width="4" style="324" customWidth="1"/>
    <col min="11" max="11" width="29.7109375" style="324" customWidth="1"/>
    <col min="12" max="12" width="24.42578125" style="324" customWidth="1"/>
    <col min="13" max="13" width="3.42578125" style="324" customWidth="1"/>
    <col min="14" max="14" width="4.7109375" style="324" customWidth="1"/>
    <col min="15" max="15" width="13.5703125" style="324" customWidth="1"/>
    <col min="16" max="16" width="16.42578125" style="324" customWidth="1"/>
    <col min="17" max="19" width="9" style="324"/>
    <col min="20" max="20" width="16.140625" style="324" customWidth="1"/>
    <col min="21" max="16384" width="9" style="324"/>
  </cols>
  <sheetData>
    <row r="1" spans="8:14" hidden="1"/>
    <row r="2" spans="8:14" hidden="1"/>
    <row r="3" spans="8:14" hidden="1"/>
    <row r="4" spans="8:14" hidden="1"/>
    <row r="5" spans="8:14" hidden="1"/>
    <row r="6" spans="8:14" hidden="1"/>
    <row r="7" spans="8:14" hidden="1"/>
    <row r="8" spans="8:14" hidden="1"/>
    <row r="9" spans="8:14" hidden="1"/>
    <row r="10" spans="8:14" hidden="1"/>
    <row r="11" spans="8:14" hidden="1"/>
    <row r="12" spans="8:14" hidden="1"/>
    <row r="13" spans="8:14" ht="9.9499999999999993" customHeight="1">
      <c r="H13" s="325"/>
      <c r="I13" s="325"/>
      <c r="J13" s="325"/>
      <c r="K13" s="325"/>
      <c r="L13" s="325"/>
      <c r="M13" s="325"/>
      <c r="N13" s="325"/>
    </row>
    <row r="14" spans="8:14" ht="23.25" customHeight="1">
      <c r="H14" s="870" t="s">
        <v>601</v>
      </c>
      <c r="I14" s="870"/>
      <c r="J14" s="870"/>
      <c r="K14" s="870"/>
      <c r="L14" s="870"/>
      <c r="M14" s="870"/>
      <c r="N14" s="325"/>
    </row>
    <row r="15" spans="8:14" ht="23.25" customHeight="1">
      <c r="H15" s="859" t="str">
        <f>IF(org=0,"Не определено",org)</f>
        <v>ООО "КСК"</v>
      </c>
      <c r="I15" s="860"/>
      <c r="J15" s="860"/>
      <c r="K15" s="860"/>
      <c r="L15" s="860"/>
      <c r="M15" s="861"/>
      <c r="N15" s="325"/>
    </row>
    <row r="16" spans="8:14" ht="18" customHeight="1">
      <c r="H16" s="455"/>
      <c r="I16" s="455"/>
      <c r="J16" s="455"/>
      <c r="K16" s="455"/>
      <c r="L16" s="469"/>
      <c r="M16" s="461"/>
      <c r="N16" s="325"/>
    </row>
    <row r="17" spans="8:14" ht="25.5" customHeight="1">
      <c r="H17" s="862" t="s">
        <v>125</v>
      </c>
      <c r="I17" s="877" t="s">
        <v>602</v>
      </c>
      <c r="J17" s="858" t="s">
        <v>603</v>
      </c>
      <c r="K17" s="856"/>
      <c r="L17" s="326" t="s">
        <v>604</v>
      </c>
      <c r="M17" s="462"/>
      <c r="N17" s="325"/>
    </row>
    <row r="18" spans="8:14" ht="25.5" customHeight="1">
      <c r="H18" s="862"/>
      <c r="I18" s="877"/>
      <c r="J18" s="881"/>
      <c r="K18" s="882"/>
      <c r="L18" s="477"/>
      <c r="M18" s="463"/>
      <c r="N18" s="460"/>
    </row>
    <row r="19" spans="8:14" ht="15" customHeight="1">
      <c r="H19" s="327">
        <v>1</v>
      </c>
      <c r="I19" s="327">
        <v>2</v>
      </c>
      <c r="J19" s="327"/>
      <c r="K19" s="327">
        <v>3</v>
      </c>
      <c r="L19" s="221">
        <f ca="1">OFFSET(L19,0,-1)+1</f>
        <v>4</v>
      </c>
      <c r="M19" s="327"/>
      <c r="N19" s="325"/>
    </row>
    <row r="20" spans="8:14" ht="24" customHeight="1">
      <c r="H20" s="326" t="s">
        <v>126</v>
      </c>
      <c r="I20" s="891" t="s">
        <v>605</v>
      </c>
      <c r="J20" s="892"/>
      <c r="K20" s="892"/>
      <c r="L20" s="892"/>
      <c r="M20" s="883" t="s">
        <v>590</v>
      </c>
      <c r="N20" s="325"/>
    </row>
    <row r="21" spans="8:14" ht="15" customHeight="1">
      <c r="H21" s="886" t="s">
        <v>358</v>
      </c>
      <c r="I21" s="887"/>
      <c r="J21" s="467"/>
      <c r="K21" s="492"/>
      <c r="L21" s="507"/>
      <c r="M21" s="884"/>
      <c r="N21" s="325"/>
    </row>
    <row r="22" spans="8:14" ht="15" customHeight="1">
      <c r="H22" s="886"/>
      <c r="I22" s="888"/>
      <c r="J22" s="466"/>
      <c r="K22" s="374" t="s">
        <v>606</v>
      </c>
      <c r="L22" s="472"/>
      <c r="M22" s="884"/>
      <c r="N22" s="325"/>
    </row>
    <row r="23" spans="8:14" ht="15" customHeight="1">
      <c r="H23" s="465"/>
      <c r="I23" s="464" t="s">
        <v>607</v>
      </c>
      <c r="J23" s="464"/>
      <c r="K23" s="472"/>
      <c r="L23" s="472"/>
      <c r="M23" s="884"/>
      <c r="N23" s="325"/>
    </row>
    <row r="24" spans="8:14" ht="15" customHeight="1">
      <c r="H24" s="326" t="s">
        <v>78</v>
      </c>
      <c r="I24" s="889" t="s">
        <v>608</v>
      </c>
      <c r="J24" s="890"/>
      <c r="K24" s="890"/>
      <c r="L24" s="890"/>
      <c r="M24" s="884"/>
      <c r="N24" s="325"/>
    </row>
    <row r="25" spans="8:14" ht="15" customHeight="1">
      <c r="H25" s="886" t="s">
        <v>592</v>
      </c>
      <c r="I25" s="887"/>
      <c r="J25" s="467"/>
      <c r="K25" s="492"/>
      <c r="L25" s="507"/>
      <c r="M25" s="884"/>
      <c r="N25" s="325"/>
    </row>
    <row r="26" spans="8:14" ht="15" customHeight="1">
      <c r="H26" s="886"/>
      <c r="I26" s="888"/>
      <c r="J26" s="466"/>
      <c r="K26" s="374" t="s">
        <v>606</v>
      </c>
      <c r="L26" s="472"/>
      <c r="M26" s="884"/>
      <c r="N26" s="325"/>
    </row>
    <row r="27" spans="8:14" ht="15" customHeight="1">
      <c r="H27" s="465"/>
      <c r="I27" s="464" t="s">
        <v>607</v>
      </c>
      <c r="J27" s="464"/>
      <c r="K27" s="472"/>
      <c r="L27" s="472"/>
      <c r="M27" s="884"/>
      <c r="N27" s="325"/>
    </row>
    <row r="28" spans="8:14" ht="15" customHeight="1">
      <c r="H28" s="326" t="s">
        <v>79</v>
      </c>
      <c r="I28" s="889" t="s">
        <v>609</v>
      </c>
      <c r="J28" s="890"/>
      <c r="K28" s="890"/>
      <c r="L28" s="890"/>
      <c r="M28" s="884"/>
      <c r="N28" s="325"/>
    </row>
    <row r="29" spans="8:14" ht="15" customHeight="1">
      <c r="H29" s="886" t="s">
        <v>598</v>
      </c>
      <c r="I29" s="887"/>
      <c r="J29" s="467"/>
      <c r="K29" s="492"/>
      <c r="L29" s="507"/>
      <c r="M29" s="884"/>
      <c r="N29" s="325"/>
    </row>
    <row r="30" spans="8:14" ht="15" customHeight="1">
      <c r="H30" s="886"/>
      <c r="I30" s="888"/>
      <c r="J30" s="466"/>
      <c r="K30" s="374" t="s">
        <v>606</v>
      </c>
      <c r="L30" s="472"/>
      <c r="M30" s="884"/>
      <c r="N30" s="325"/>
    </row>
    <row r="31" spans="8:14" ht="15" customHeight="1">
      <c r="H31" s="465"/>
      <c r="I31" s="464" t="s">
        <v>607</v>
      </c>
      <c r="J31" s="464"/>
      <c r="K31" s="472"/>
      <c r="L31" s="472"/>
      <c r="M31" s="885"/>
      <c r="N31" s="325"/>
    </row>
  </sheetData>
  <sheetProtection password="FA9C" sheet="1" objects="1" scenarios="1" formatColumns="0" formatRows="0"/>
  <mergeCells count="15">
    <mergeCell ref="I28:L28"/>
    <mergeCell ref="I24:L24"/>
    <mergeCell ref="I20:L20"/>
    <mergeCell ref="H21:H22"/>
    <mergeCell ref="I21:I22"/>
    <mergeCell ref="H17:H18"/>
    <mergeCell ref="I17:I18"/>
    <mergeCell ref="J17:K18"/>
    <mergeCell ref="H14:M14"/>
    <mergeCell ref="H15:M15"/>
    <mergeCell ref="M20:M31"/>
    <mergeCell ref="H25:H26"/>
    <mergeCell ref="H29:H30"/>
    <mergeCell ref="I29:I30"/>
    <mergeCell ref="I25:I26"/>
  </mergeCells>
  <dataValidations count="3">
    <dataValidation type="decimal" allowBlank="1" showErrorMessage="1" errorTitle="Ошибка" error="Допускается ввод только действительных чисел!" sqref="L29 L25 L21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I25:I26 K29 I29:I30 K25 K21 I21:I22">
      <formula1>900</formula1>
    </dataValidation>
    <dataValidation type="list" allowBlank="1" showInputMessage="1" showErrorMessage="1" errorTitle="Ошибка" error="Выберите значение из списка" prompt="Введите год" sqref="L18">
      <formula1>year_list1</formula1>
    </dataValidation>
  </dataValidation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theme="5" tint="0.59999389629810485"/>
  </sheetPr>
  <dimension ref="A1:N25"/>
  <sheetViews>
    <sheetView showGridLines="0" zoomScaleNormal="100" workbookViewId="0"/>
  </sheetViews>
  <sheetFormatPr defaultColWidth="9" defaultRowHeight="12"/>
  <cols>
    <col min="1" max="2" width="2.42578125" style="515" customWidth="1"/>
    <col min="3" max="3" width="9" style="515"/>
    <col min="4" max="4" width="42.5703125" style="515" customWidth="1"/>
    <col min="5" max="5" width="40.42578125" style="515" customWidth="1"/>
    <col min="6" max="7" width="16" style="515" customWidth="1"/>
    <col min="8" max="9" width="18.140625" style="515" customWidth="1"/>
    <col min="10" max="10" width="10.5703125" style="515" customWidth="1"/>
    <col min="11" max="14" width="12.28515625" style="515" customWidth="1"/>
    <col min="15" max="16384" width="9" style="515"/>
  </cols>
  <sheetData>
    <row r="1" spans="3:14" ht="15" customHeight="1">
      <c r="C1" s="517"/>
      <c r="H1" s="513" t="s">
        <v>491</v>
      </c>
    </row>
    <row r="2" spans="3:14" ht="15" customHeight="1">
      <c r="C2" s="517"/>
      <c r="H2" s="513" t="s">
        <v>492</v>
      </c>
    </row>
    <row r="3" spans="3:14" ht="15" customHeight="1">
      <c r="C3" s="517"/>
      <c r="H3" s="513" t="s">
        <v>493</v>
      </c>
    </row>
    <row r="4" spans="3:14" ht="15" customHeight="1">
      <c r="C4" s="517"/>
      <c r="H4" s="513" t="s">
        <v>494</v>
      </c>
    </row>
    <row r="5" spans="3:14" ht="15" customHeight="1">
      <c r="C5" s="517"/>
      <c r="H5" s="513" t="s">
        <v>495</v>
      </c>
    </row>
    <row r="7" spans="3:14" ht="27" customHeight="1">
      <c r="C7" s="894" t="s">
        <v>496</v>
      </c>
      <c r="D7" s="894"/>
      <c r="E7" s="894"/>
      <c r="F7" s="519"/>
      <c r="G7" s="519"/>
      <c r="H7" s="519"/>
      <c r="I7" s="519"/>
      <c r="J7" s="519"/>
      <c r="K7" s="519"/>
      <c r="L7" s="519"/>
    </row>
    <row r="8" spans="3:14" ht="15.6" customHeight="1">
      <c r="C8" s="519"/>
      <c r="D8" s="519"/>
      <c r="E8" s="519"/>
      <c r="F8" s="519"/>
      <c r="G8" s="519"/>
      <c r="H8" s="519"/>
      <c r="I8" s="519"/>
      <c r="J8" s="519"/>
      <c r="K8" s="519"/>
      <c r="L8" s="519"/>
    </row>
    <row r="9" spans="3:14" ht="25.9" customHeight="1">
      <c r="C9" s="895" t="s">
        <v>497</v>
      </c>
      <c r="D9" s="895"/>
      <c r="E9" s="895"/>
    </row>
    <row r="10" spans="3:14" ht="15" customHeight="1">
      <c r="C10" s="514" t="s">
        <v>498</v>
      </c>
      <c r="D10" s="514" t="s">
        <v>499</v>
      </c>
      <c r="E10" s="514" t="s">
        <v>500</v>
      </c>
    </row>
    <row r="11" spans="3:14" ht="45" customHeight="1">
      <c r="C11" s="514">
        <v>1</v>
      </c>
      <c r="D11" s="512" t="s">
        <v>413</v>
      </c>
      <c r="E11" s="516" t="str">
        <f>IF(checkCell_List19_2="","",checkCell_List19_2)</f>
        <v/>
      </c>
    </row>
    <row r="12" spans="3:14" ht="57" customHeight="1">
      <c r="C12" s="514">
        <v>2</v>
      </c>
      <c r="D12" s="512" t="s">
        <v>501</v>
      </c>
      <c r="E12" s="512" t="s">
        <v>502</v>
      </c>
    </row>
    <row r="13" spans="3:14" ht="26.45" customHeight="1">
      <c r="C13" s="514">
        <v>3</v>
      </c>
      <c r="D13" s="512" t="s">
        <v>503</v>
      </c>
      <c r="E13" s="514" t="s">
        <v>504</v>
      </c>
    </row>
    <row r="14" spans="3:14" ht="36" customHeight="1">
      <c r="C14" s="896" t="s">
        <v>505</v>
      </c>
      <c r="D14" s="896"/>
      <c r="E14" s="896"/>
    </row>
    <row r="16" spans="3:14">
      <c r="N16" s="515" t="s">
        <v>506</v>
      </c>
    </row>
    <row r="17" spans="1:14" ht="12.75" customHeight="1">
      <c r="C17" s="897"/>
      <c r="D17" s="897"/>
      <c r="E17" s="897"/>
      <c r="F17" s="897"/>
      <c r="G17" s="897"/>
      <c r="H17" s="897"/>
      <c r="I17" s="897"/>
      <c r="J17" s="897"/>
      <c r="K17" s="897"/>
      <c r="L17" s="897"/>
      <c r="M17" s="897"/>
      <c r="N17" s="897"/>
    </row>
    <row r="18" spans="1:14" ht="12" customHeight="1">
      <c r="C18" s="895" t="s">
        <v>415</v>
      </c>
      <c r="D18" s="895"/>
      <c r="E18" s="895"/>
      <c r="F18" s="895"/>
      <c r="G18" s="895"/>
      <c r="H18" s="895"/>
      <c r="I18" s="895"/>
      <c r="J18" s="895"/>
      <c r="K18" s="895"/>
      <c r="L18" s="895"/>
      <c r="M18" s="895"/>
      <c r="N18" s="895"/>
    </row>
    <row r="19" spans="1:14" ht="31.5" customHeight="1">
      <c r="C19" s="895" t="s">
        <v>498</v>
      </c>
      <c r="D19" s="895" t="s">
        <v>507</v>
      </c>
      <c r="E19" s="895"/>
      <c r="F19" s="895" t="s">
        <v>508</v>
      </c>
      <c r="G19" s="895"/>
      <c r="H19" s="895" t="s">
        <v>509</v>
      </c>
      <c r="I19" s="895"/>
      <c r="J19" s="895" t="s">
        <v>510</v>
      </c>
      <c r="K19" s="895"/>
      <c r="L19" s="895"/>
      <c r="M19" s="895" t="s">
        <v>511</v>
      </c>
      <c r="N19" s="895"/>
    </row>
    <row r="20" spans="1:14" ht="24">
      <c r="A20" s="522"/>
      <c r="C20" s="895"/>
      <c r="D20" s="895"/>
      <c r="E20" s="895"/>
      <c r="F20" s="514" t="s">
        <v>512</v>
      </c>
      <c r="G20" s="514" t="s">
        <v>513</v>
      </c>
      <c r="H20" s="514" t="s">
        <v>514</v>
      </c>
      <c r="I20" s="514" t="s">
        <v>513</v>
      </c>
      <c r="J20" s="514" t="s">
        <v>515</v>
      </c>
      <c r="K20" s="514" t="s">
        <v>514</v>
      </c>
      <c r="L20" s="514" t="s">
        <v>513</v>
      </c>
      <c r="M20" s="514" t="s">
        <v>512</v>
      </c>
      <c r="N20" s="514" t="s">
        <v>513</v>
      </c>
    </row>
    <row r="21" spans="1:14">
      <c r="A21" s="522"/>
      <c r="C21" s="514">
        <v>1</v>
      </c>
      <c r="D21" s="895">
        <v>2</v>
      </c>
      <c r="E21" s="895"/>
      <c r="F21" s="514">
        <v>3</v>
      </c>
      <c r="G21" s="514">
        <v>4</v>
      </c>
      <c r="H21" s="514">
        <v>5</v>
      </c>
      <c r="I21" s="514">
        <v>6</v>
      </c>
      <c r="J21" s="514">
        <v>7</v>
      </c>
      <c r="K21" s="514">
        <v>8</v>
      </c>
      <c r="L21" s="514">
        <v>9</v>
      </c>
      <c r="M21" s="514">
        <v>10</v>
      </c>
      <c r="N21" s="514">
        <v>11</v>
      </c>
    </row>
    <row r="22" spans="1:14" ht="15.75" customHeight="1">
      <c r="A22" s="523"/>
      <c r="B22" s="520"/>
      <c r="C22" s="524" t="s">
        <v>126</v>
      </c>
      <c r="D22" s="893" t="str">
        <f>IF(VLOOKUP(C22,List19_1_data,2,FALSE)="","",VLOOKUP(C22,List19_1_data,2,FALSE))</f>
        <v/>
      </c>
      <c r="E22" s="893"/>
      <c r="F22" s="516" t="str">
        <f>IF(VLOOKUP(C22,List19_1_data,3,FALSE)="","",VLOOKUP(C22,List19_1_data,3,FALSE))</f>
        <v/>
      </c>
      <c r="G22" s="516" t="str">
        <f>IF(VLOOKUP(C22,List19_1_data,4,FALSE)="","",VLOOKUP(C22,List19_1_data,4,FALSE))</f>
        <v/>
      </c>
      <c r="H22" s="516" t="str">
        <f>IF(VLOOKUP(C22,List19_1_data,5,FALSE)="","",VLOOKUP(C22,List19_1_data,5,FALSE))</f>
        <v/>
      </c>
      <c r="I22" s="516" t="str">
        <f>IF(VLOOKUP(C22,List19_1_data,6,FALSE)="","",VLOOKUP(C22,List19_1_data,6,FALSE))</f>
        <v/>
      </c>
      <c r="J22" s="516" t="str">
        <f>IF(VLOOKUP(C22,List19_1_data,7,FALSE)="","",VLOOKUP(C22,List19_1_data,7,FALSE))</f>
        <v/>
      </c>
      <c r="K22" s="516" t="str">
        <f>IF(VLOOKUP(C22,List19_1_data,8,FALSE)="","",VLOOKUP(C22,List19_1_data,8,FALSE))</f>
        <v/>
      </c>
      <c r="L22" s="516" t="str">
        <f>IF(VLOOKUP(C22,List19_1_data,9,FALSE)="","",VLOOKUP(C22,List19_1_data,9,FALSE))</f>
        <v/>
      </c>
      <c r="M22" s="516" t="str">
        <f>IF(VLOOKUP(C22,List19_1_data,10,FALSE)="","",VLOOKUP(C22,List19_1_data,10,FALSE))</f>
        <v/>
      </c>
      <c r="N22" s="516" t="str">
        <f>IF(VLOOKUP(C22,List19_1_data,11,FALSE)="","",VLOOKUP(C22,List19_1_data,11,FALSE))</f>
        <v/>
      </c>
    </row>
    <row r="23" spans="1:14">
      <c r="A23" s="522"/>
    </row>
    <row r="24" spans="1:14">
      <c r="A24" s="522"/>
    </row>
    <row r="25" spans="1:14">
      <c r="A25" s="522"/>
    </row>
  </sheetData>
  <sheetProtection password="FA9C" sheet="1" objects="1" scenarios="1" formatColumns="0" formatRows="0"/>
  <mergeCells count="13">
    <mergeCell ref="H19:I19"/>
    <mergeCell ref="D21:E21"/>
    <mergeCell ref="D19:E20"/>
    <mergeCell ref="C18:N18"/>
    <mergeCell ref="C17:N17"/>
    <mergeCell ref="J19:L19"/>
    <mergeCell ref="M19:N19"/>
    <mergeCell ref="D22:E22"/>
    <mergeCell ref="C7:E7"/>
    <mergeCell ref="C9:E9"/>
    <mergeCell ref="C14:E14"/>
    <mergeCell ref="C19:C20"/>
    <mergeCell ref="F19:G1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theme="5" tint="0.59999389629810485"/>
  </sheetPr>
  <dimension ref="B1:N70"/>
  <sheetViews>
    <sheetView showGridLines="0" zoomScaleNormal="100" workbookViewId="0"/>
  </sheetViews>
  <sheetFormatPr defaultColWidth="9" defaultRowHeight="12"/>
  <cols>
    <col min="1" max="1" width="3.42578125" style="515" customWidth="1"/>
    <col min="2" max="2" width="7.28515625" style="515" customWidth="1"/>
    <col min="3" max="3" width="11.5703125" style="515" customWidth="1"/>
    <col min="4" max="4" width="53.7109375" style="515" customWidth="1"/>
    <col min="5" max="6" width="20.5703125" style="515" customWidth="1"/>
    <col min="7" max="8" width="14.28515625" style="515" customWidth="1"/>
    <col min="9" max="9" width="13.5703125" style="515" customWidth="1"/>
    <col min="10" max="10" width="16.42578125" style="515" customWidth="1"/>
    <col min="11" max="11" width="9" style="515"/>
    <col min="12" max="12" width="9.28515625" style="515" customWidth="1"/>
    <col min="13" max="13" width="9" style="515"/>
    <col min="14" max="14" width="16.140625" style="515" customWidth="1"/>
    <col min="15" max="16384" width="9" style="515"/>
  </cols>
  <sheetData>
    <row r="1" spans="2:14" ht="15" customHeight="1">
      <c r="C1" s="517"/>
      <c r="F1" s="513" t="s">
        <v>491</v>
      </c>
    </row>
    <row r="2" spans="2:14" ht="15" customHeight="1">
      <c r="C2" s="517"/>
      <c r="F2" s="513" t="s">
        <v>492</v>
      </c>
    </row>
    <row r="3" spans="2:14" ht="15" customHeight="1">
      <c r="C3" s="517"/>
      <c r="F3" s="513" t="s">
        <v>493</v>
      </c>
    </row>
    <row r="4" spans="2:14" ht="15" customHeight="1">
      <c r="C4" s="517"/>
      <c r="F4" s="513" t="s">
        <v>494</v>
      </c>
    </row>
    <row r="5" spans="2:14" ht="15" customHeight="1">
      <c r="C5" s="517"/>
      <c r="F5" s="513" t="s">
        <v>495</v>
      </c>
      <c r="I5" s="534"/>
    </row>
    <row r="6" spans="2:14" ht="15" customHeight="1">
      <c r="C6" s="517"/>
      <c r="F6" s="513"/>
    </row>
    <row r="7" spans="2:14" ht="23.25" hidden="1" customHeight="1">
      <c r="C7" s="898" t="s">
        <v>516</v>
      </c>
      <c r="D7" s="898"/>
      <c r="E7" s="898"/>
      <c r="F7" s="898"/>
      <c r="G7" s="526"/>
      <c r="H7" s="526"/>
      <c r="I7" s="526"/>
      <c r="J7" s="526"/>
      <c r="K7" s="526"/>
      <c r="L7" s="526"/>
    </row>
    <row r="8" spans="2:14" ht="6" hidden="1" customHeight="1">
      <c r="C8" s="525"/>
      <c r="D8" s="525"/>
      <c r="E8" s="525"/>
      <c r="F8" s="525"/>
      <c r="G8" s="526"/>
      <c r="H8" s="526"/>
      <c r="I8" s="526"/>
      <c r="J8" s="526"/>
      <c r="K8" s="526"/>
      <c r="L8" s="526"/>
    </row>
    <row r="9" spans="2:14" ht="8.25" hidden="1" customHeight="1">
      <c r="C9" s="527"/>
      <c r="D9" s="527"/>
      <c r="E9" s="527"/>
      <c r="F9" s="527"/>
    </row>
    <row r="10" spans="2:14" ht="15" hidden="1" customHeight="1">
      <c r="C10" s="515" t="s">
        <v>656</v>
      </c>
    </row>
    <row r="11" spans="2:14" ht="15" hidden="1" customHeight="1">
      <c r="C11" s="515" t="s">
        <v>532</v>
      </c>
    </row>
    <row r="12" spans="2:14" ht="16.5" hidden="1" customHeight="1">
      <c r="C12" s="519" t="s">
        <v>671</v>
      </c>
      <c r="D12" s="519"/>
      <c r="E12" s="519"/>
      <c r="F12" s="530"/>
      <c r="G12" s="519"/>
      <c r="H12" s="519"/>
      <c r="I12" s="519"/>
      <c r="J12" s="519"/>
      <c r="K12" s="519"/>
      <c r="L12" s="519"/>
      <c r="M12" s="519"/>
      <c r="N12" s="530" t="s">
        <v>533</v>
      </c>
    </row>
    <row r="13" spans="2:14" ht="5.25" hidden="1" customHeight="1">
      <c r="C13" s="541"/>
      <c r="D13" s="541"/>
      <c r="E13" s="541"/>
      <c r="F13" s="541"/>
      <c r="G13" s="541"/>
      <c r="H13" s="541"/>
      <c r="I13" s="541"/>
      <c r="J13" s="541"/>
      <c r="K13" s="541"/>
      <c r="L13" s="541"/>
      <c r="M13" s="541"/>
      <c r="N13" s="542"/>
    </row>
    <row r="14" spans="2:14" ht="5.25" hidden="1" customHeight="1">
      <c r="B14" s="531"/>
      <c r="C14" s="527"/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</row>
    <row r="15" spans="2:14" ht="15" hidden="1" customHeight="1">
      <c r="F15" s="530" t="s">
        <v>554</v>
      </c>
    </row>
    <row r="16" spans="2:14" ht="24.6" hidden="1" customHeight="1">
      <c r="C16" s="894" t="s">
        <v>555</v>
      </c>
      <c r="D16" s="894"/>
      <c r="E16" s="894"/>
      <c r="F16" s="894"/>
    </row>
    <row r="17" spans="3:14" ht="9.75" hidden="1" customHeight="1">
      <c r="C17" s="525"/>
      <c r="D17" s="525"/>
      <c r="E17" s="525"/>
      <c r="F17" s="525"/>
    </row>
    <row r="18" spans="3:14" ht="9.75" hidden="1" customHeight="1">
      <c r="C18" s="527"/>
      <c r="D18" s="527"/>
      <c r="E18" s="527"/>
      <c r="F18" s="527"/>
    </row>
    <row r="19" spans="3:14" ht="15" hidden="1" customHeight="1">
      <c r="N19" s="547" t="s">
        <v>560</v>
      </c>
    </row>
    <row r="20" spans="3:14" ht="32.450000000000003" hidden="1" customHeight="1">
      <c r="C20" s="898" t="s">
        <v>561</v>
      </c>
      <c r="D20" s="898"/>
      <c r="E20" s="898"/>
      <c r="F20" s="898"/>
      <c r="G20" s="898"/>
      <c r="H20" s="898"/>
      <c r="I20" s="898"/>
      <c r="J20" s="898"/>
      <c r="K20" s="898"/>
      <c r="L20" s="898"/>
    </row>
    <row r="21" spans="3:14" ht="11.25" hidden="1" customHeight="1">
      <c r="C21" s="525"/>
      <c r="D21" s="525"/>
      <c r="E21" s="525"/>
      <c r="F21" s="525"/>
      <c r="G21" s="525"/>
      <c r="H21" s="525"/>
      <c r="I21" s="525"/>
      <c r="J21" s="525"/>
      <c r="K21" s="525"/>
      <c r="L21" s="525"/>
    </row>
    <row r="22" spans="3:14" ht="9" hidden="1" customHeight="1">
      <c r="C22" s="527"/>
      <c r="D22" s="527"/>
      <c r="E22" s="527"/>
      <c r="F22" s="527"/>
      <c r="G22" s="527"/>
      <c r="H22" s="527"/>
      <c r="I22" s="527"/>
      <c r="J22" s="527"/>
      <c r="K22" s="527"/>
      <c r="L22" s="527"/>
    </row>
    <row r="23" spans="3:14" ht="15" hidden="1" customHeight="1">
      <c r="F23" s="530" t="s">
        <v>563</v>
      </c>
    </row>
    <row r="24" spans="3:14" ht="15.75" hidden="1" customHeight="1">
      <c r="C24" s="894" t="s">
        <v>564</v>
      </c>
      <c r="D24" s="899"/>
      <c r="E24" s="899"/>
      <c r="F24" s="899"/>
    </row>
    <row r="25" spans="3:14" ht="8.25" hidden="1" customHeight="1">
      <c r="D25" s="518"/>
      <c r="E25" s="518"/>
      <c r="F25" s="518"/>
    </row>
    <row r="26" spans="3:14" ht="15" hidden="1" customHeight="1">
      <c r="D26" s="518"/>
      <c r="E26" s="518"/>
      <c r="F26" s="518"/>
    </row>
    <row r="27" spans="3:14" ht="15" hidden="1" customHeight="1">
      <c r="I27" s="547" t="s">
        <v>568</v>
      </c>
    </row>
    <row r="28" spans="3:14" ht="16.5" hidden="1" customHeight="1">
      <c r="C28" s="898" t="s">
        <v>569</v>
      </c>
      <c r="D28" s="902"/>
      <c r="E28" s="902"/>
      <c r="F28" s="902"/>
      <c r="G28" s="902"/>
      <c r="H28" s="902"/>
    </row>
    <row r="29" spans="3:14" ht="7.5" hidden="1" customHeight="1">
      <c r="C29" s="548"/>
      <c r="D29" s="548"/>
      <c r="E29" s="548"/>
      <c r="F29" s="548"/>
      <c r="G29" s="548"/>
      <c r="H29" s="548"/>
    </row>
    <row r="30" spans="3:14" ht="15" hidden="1" customHeight="1">
      <c r="J30" s="543"/>
      <c r="K30" s="543"/>
      <c r="L30" s="543"/>
      <c r="M30" s="543"/>
      <c r="N30" s="543"/>
    </row>
    <row r="31" spans="3:14" ht="15" hidden="1" customHeight="1">
      <c r="I31" s="530" t="s">
        <v>572</v>
      </c>
    </row>
    <row r="32" spans="3:14" ht="25.5" hidden="1" customHeight="1">
      <c r="C32" s="898" t="s">
        <v>678</v>
      </c>
      <c r="D32" s="898"/>
      <c r="E32" s="898"/>
      <c r="F32" s="898"/>
      <c r="G32" s="898"/>
      <c r="H32" s="898"/>
      <c r="I32" s="898"/>
    </row>
    <row r="33" spans="3:9" ht="6" hidden="1" customHeight="1">
      <c r="C33" s="550"/>
      <c r="D33" s="550"/>
      <c r="E33" s="550"/>
      <c r="F33" s="550"/>
      <c r="G33" s="550"/>
      <c r="H33" s="550"/>
      <c r="I33" s="550"/>
    </row>
    <row r="34" spans="3:9" ht="15" hidden="1" customHeight="1"/>
    <row r="35" spans="3:9" ht="15" customHeight="1">
      <c r="E35" s="547" t="s">
        <v>581</v>
      </c>
    </row>
    <row r="36" spans="3:9" ht="15" customHeight="1">
      <c r="C36" s="901" t="s">
        <v>582</v>
      </c>
      <c r="D36" s="901"/>
      <c r="E36" s="901"/>
      <c r="F36" s="526"/>
      <c r="G36" s="526"/>
    </row>
    <row r="37" spans="3:9" ht="3.75" customHeight="1">
      <c r="C37" s="555"/>
      <c r="D37" s="555"/>
      <c r="E37" s="555"/>
      <c r="F37" s="526"/>
      <c r="G37" s="526"/>
    </row>
    <row r="38" spans="3:9" s="379" customFormat="1">
      <c r="C38" s="637" t="str">
        <f>IF('Таблица 27'!H19="","",'Таблица 27'!H19)</f>
        <v>1</v>
      </c>
      <c r="D38" s="638" t="str">
        <f>IF('Таблица 27'!I19="","",'Таблица 27'!I19)</f>
        <v>Метод обеспечения доходности инвестированного капитала</v>
      </c>
      <c r="E38" s="637" t="str">
        <f>IF('Таблица 27'!J19="","",'Таблица 27'!J19)</f>
        <v/>
      </c>
    </row>
    <row r="39" spans="3:9" s="324" customFormat="1">
      <c r="C39" s="639" t="str">
        <f>IF('Таблица 27'!H20="","",'Таблица 27'!H20)</f>
        <v>1.1</v>
      </c>
      <c r="D39" s="640" t="str">
        <f>IF('Таблица 27'!I20="","",'Таблица 27'!I20)</f>
        <v>Базовый уровень операционных расходов, тыс. руб.</v>
      </c>
      <c r="E39" s="641" t="str">
        <f>IF('Таблица 27'!J20="","",'Таблица 27'!J20)</f>
        <v/>
      </c>
    </row>
    <row r="40" spans="3:9" s="324" customFormat="1" ht="36">
      <c r="C40" s="639" t="str">
        <f>IF('Таблица 27'!H21="","",'Таблица 27'!H21)</f>
        <v>1.2</v>
      </c>
      <c r="D40" s="640" t="str">
        <f>IF('Таблица 27'!I21="","",'Таблица 27'!I21)</f>
        <v>Динамика изменения расходов, связанных с поставками соответствующих товаров, услуг (индекс эффективности операционных расходов), %</v>
      </c>
      <c r="E40" s="641" t="str">
        <f>IF('Таблица 27'!J21="","",'Таблица 27'!J21)</f>
        <v/>
      </c>
    </row>
    <row r="41" spans="3:9" s="324" customFormat="1">
      <c r="C41" s="639" t="str">
        <f>IF('Таблица 27'!H22="","",'Таблица 27'!H22)</f>
        <v>1.3</v>
      </c>
      <c r="D41" s="640" t="str">
        <f>IF('Таблица 27'!I22="","",'Таблица 27'!I22)</f>
        <v>Норматив чистого оборотного капитала, %</v>
      </c>
      <c r="E41" s="641" t="str">
        <f>IF('Таблица 27'!J22="","",'Таблица 27'!J22)</f>
        <v/>
      </c>
    </row>
    <row r="42" spans="3:9" s="324" customFormat="1">
      <c r="C42" s="639" t="str">
        <f>IF('Таблица 27'!H23="","",'Таблица 27'!H23)</f>
        <v>1.4</v>
      </c>
      <c r="D42" s="640" t="str">
        <f>IF('Таблица 27'!I23="","",'Таблица 27'!I23)</f>
        <v>Размер инвестированного капитала, тыс. руб.</v>
      </c>
      <c r="E42" s="641" t="str">
        <f>IF('Таблица 27'!J23="","",'Таблица 27'!J23)</f>
        <v/>
      </c>
    </row>
    <row r="43" spans="3:9" s="324" customFormat="1">
      <c r="C43" s="639" t="str">
        <f>IF('Таблица 27'!H24="","",'Таблица 27'!H24)</f>
        <v>1.5</v>
      </c>
      <c r="D43" s="640" t="str">
        <f>IF('Таблица 27'!I24="","",'Таблица 27'!I24)</f>
        <v>Норма доходности инвестированного капитала, %</v>
      </c>
      <c r="E43" s="641" t="str">
        <f>IF('Таблица 27'!J24="","",'Таблица 27'!J24)</f>
        <v/>
      </c>
    </row>
    <row r="44" spans="3:9" s="324" customFormat="1">
      <c r="C44" s="639" t="str">
        <f>IF('Таблица 27'!H25="","",'Таблица 27'!H25)</f>
        <v>1.6</v>
      </c>
      <c r="D44" s="640" t="str">
        <f>IF('Таблица 27'!I25="","",'Таблица 27'!I25)</f>
        <v>Сроки возврата инвестированного капитала, лет</v>
      </c>
      <c r="E44" s="641" t="str">
        <f>IF('Таблица 27'!J25="","",'Таблица 27'!J25)</f>
        <v/>
      </c>
    </row>
    <row r="45" spans="3:9" s="324" customFormat="1" ht="120">
      <c r="C45" s="639" t="str">
        <f>IF('Таблица 27'!H26="","",'Таблица 27'!H26)</f>
        <v>1.7</v>
      </c>
      <c r="D45" s="640" t="str">
        <f>IF('Таблица 27'!I26="","",'Таблица 27'!I26)</f>
        <v>Показатели энергосбережения и энергетической эффективности - если в отношении регулируемой организации утверждена программа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 и (или) если показатели энергосбережения и энергоэффективности предусмотрены в концессионном соглашении в отношении объектов теплоснабжения, находящихся в государственной или муниципальной собственности, или договоре аренды указанных объектов</v>
      </c>
      <c r="E45" s="639" t="str">
        <f>IF('Таблица 27'!J26="","",'Таблица 27'!J26)</f>
        <v/>
      </c>
    </row>
    <row r="46" spans="3:9" s="324" customFormat="1" ht="60">
      <c r="C46" s="639" t="str">
        <f>IF('Таблица 27'!H27="","",'Таблица 27'!H27)</f>
        <v>1.8</v>
      </c>
      <c r="D46" s="640" t="str">
        <f>IF('Таблица 27'!I27="","",'Таблица 27'!I27)</f>
        <v>Динамика изменения расходов на топливо, устанавливаемая в целях перехода от одного метода распределения расхода топлива к другому методу, - если орган регулирования применяет понижающий коэффициент на переходный период в соответствии с Правилами распределения расхода топлива:</v>
      </c>
      <c r="E46" s="639" t="str">
        <f>IF('Таблица 27'!J27="","",'Таблица 27'!J27)</f>
        <v/>
      </c>
    </row>
    <row r="47" spans="3:9" s="324" customFormat="1">
      <c r="C47" s="639" t="str">
        <f>IF('Таблица 27'!H29="","",'Таблица 27'!H29)</f>
        <v>1.8.1</v>
      </c>
      <c r="D47" s="642" t="str">
        <f>IF('Таблица 27'!I29="","",'Таблица 27'!I29)</f>
        <v/>
      </c>
      <c r="E47" s="641" t="str">
        <f>IF('Таблица 27'!J29="","",'Таблица 27'!J29)</f>
        <v/>
      </c>
    </row>
    <row r="48" spans="3:9" s="379" customFormat="1">
      <c r="C48" s="637" t="str">
        <f>IF('Таблица 27'!H31="","",'Таблица 27'!H31)</f>
        <v>2</v>
      </c>
      <c r="D48" s="643" t="str">
        <f>IF('Таблица 27'!I31="","",'Таблица 27'!I31)</f>
        <v>Метод индексации установленных тарифов</v>
      </c>
      <c r="E48" s="637" t="str">
        <f>IF('Таблица 27'!J31="","",'Таблица 27'!J31)</f>
        <v/>
      </c>
    </row>
    <row r="49" spans="3:8" s="324" customFormat="1">
      <c r="C49" s="639" t="str">
        <f>IF('Таблица 27'!H32="","",'Таблица 27'!H32)</f>
        <v>2.1</v>
      </c>
      <c r="D49" s="640" t="str">
        <f>IF('Таблица 27'!I32="","",'Таблица 27'!I32)</f>
        <v>Базовый уровень операционных расходов, тыс. руб.</v>
      </c>
      <c r="E49" s="641" t="str">
        <f>IF('Таблица 27'!J32="","",'Таблица 27'!J32)</f>
        <v/>
      </c>
    </row>
    <row r="50" spans="3:8" s="324" customFormat="1" ht="36">
      <c r="C50" s="639" t="str">
        <f>IF('Таблица 27'!H33="","",'Таблица 27'!H33)</f>
        <v>2.2</v>
      </c>
      <c r="D50" s="640" t="str">
        <f>IF('Таблица 27'!I33="","",'Таблица 27'!I33)</f>
        <v>Динамика изменения расходов, связанных с поставками соответствующих товаров, услуг (индекс эффективности операционных расходов), %</v>
      </c>
      <c r="E50" s="641" t="str">
        <f>IF('Таблица 27'!J33="","",'Таблица 27'!J33)</f>
        <v/>
      </c>
    </row>
    <row r="51" spans="3:8" s="324" customFormat="1">
      <c r="C51" s="639" t="str">
        <f>IF('Таблица 27'!H34="","",'Таблица 27'!H34)</f>
        <v>2.3</v>
      </c>
      <c r="D51" s="640" t="str">
        <f>IF('Таблица 27'!I34="","",'Таблица 27'!I34)</f>
        <v>Нормативный уровень прибыли, %</v>
      </c>
      <c r="E51" s="641" t="str">
        <f>IF('Таблица 27'!J34="","",'Таблица 27'!J34)</f>
        <v/>
      </c>
    </row>
    <row r="52" spans="3:8" s="324" customFormat="1" ht="120">
      <c r="C52" s="639" t="str">
        <f>IF('Таблица 27'!H35="","",'Таблица 27'!H35)</f>
        <v>2.4</v>
      </c>
      <c r="D52" s="640" t="str">
        <f>IF('Таблица 27'!I35="","",'Таблица 27'!I35)</f>
        <v>Показатели энергосбережения и энергетической эффективности - если в отношении регулируемой организации утверждена программа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 и (или) если показатели энергосбережения и энергоэффективности предусмотрены в концессионном соглашении в отношении объектов теплоснабжения, находящихся в государственной или муниципальной собственности, или договоре аренды указанных объектов</v>
      </c>
      <c r="E52" s="639" t="str">
        <f>IF('Таблица 27'!J35="","",'Таблица 27'!J35)</f>
        <v/>
      </c>
    </row>
    <row r="53" spans="3:8" s="324" customFormat="1" ht="60">
      <c r="C53" s="639" t="str">
        <f>IF('Таблица 27'!H36="","",'Таблица 27'!H36)</f>
        <v>2.5</v>
      </c>
      <c r="D53" s="640" t="str">
        <f>IF('Таблица 27'!I36="","",'Таблица 27'!I36)</f>
        <v>Динамика изменения расходов на топливо, устанавливаемая в целях перехода от одного метода распределения расхода топлива к другому методу, если орган регулирования применяет понижающий коэффициент на переходный период в соответствии с Правилами распределения расхода топлива:</v>
      </c>
      <c r="E53" s="639" t="str">
        <f>IF('Таблица 27'!J36="","",'Таблица 27'!J36)</f>
        <v/>
      </c>
    </row>
    <row r="54" spans="3:8" s="324" customFormat="1">
      <c r="C54" s="639" t="str">
        <f>IF('Таблица 27'!H38="","",'Таблица 27'!H38)</f>
        <v>2.5.1</v>
      </c>
      <c r="D54" s="642" t="str">
        <f>IF('Таблица 27'!I38="","",'Таблица 27'!I38)</f>
        <v/>
      </c>
      <c r="E54" s="641" t="str">
        <f>IF('Таблица 27'!J38="","",'Таблица 27'!J38)</f>
        <v/>
      </c>
    </row>
    <row r="55" spans="3:8" s="379" customFormat="1">
      <c r="C55" s="637" t="str">
        <f>IF('Таблица 27'!H40="","",'Таблица 27'!H40)</f>
        <v>3</v>
      </c>
      <c r="D55" s="643" t="str">
        <f>IF('Таблица 27'!I40="","",'Таблица 27'!I40)</f>
        <v>Метод сравнения аналогов</v>
      </c>
      <c r="E55" s="637" t="str">
        <f>IF('Таблица 27'!J40="","",'Таблица 27'!J40)</f>
        <v/>
      </c>
    </row>
    <row r="56" spans="3:8" s="324" customFormat="1">
      <c r="C56" s="639" t="str">
        <f>IF('Таблица 27'!H41="","",'Таблица 27'!H41)</f>
        <v>3.1</v>
      </c>
      <c r="D56" s="640" t="str">
        <f>IF('Таблица 27'!I41="","",'Таблица 27'!I41)</f>
        <v>Базовый уровень расходов, тыс. руб.</v>
      </c>
      <c r="E56" s="641" t="str">
        <f>IF('Таблица 27'!J41="","",'Таблица 27'!J41)</f>
        <v/>
      </c>
    </row>
    <row r="57" spans="3:8" s="324" customFormat="1">
      <c r="C57" s="639" t="str">
        <f>IF('Таблица 27'!H42="","",'Таблица 27'!H42)</f>
        <v>3.2</v>
      </c>
      <c r="D57" s="640" t="str">
        <f>IF('Таблица 27'!I42="","",'Таблица 27'!I42)</f>
        <v>Индекс снижения расходов, %</v>
      </c>
      <c r="E57" s="641" t="str">
        <f>IF('Таблица 27'!J42="","",'Таблица 27'!J42)</f>
        <v/>
      </c>
    </row>
    <row r="58" spans="3:8" ht="11.25" customHeight="1">
      <c r="C58" s="527"/>
      <c r="D58" s="521"/>
      <c r="E58" s="521"/>
    </row>
    <row r="59" spans="3:8" ht="11.25" customHeight="1">
      <c r="C59" s="527"/>
      <c r="D59" s="521"/>
      <c r="E59" s="521"/>
    </row>
    <row r="60" spans="3:8" ht="15" customHeight="1">
      <c r="F60" s="547" t="s">
        <v>600</v>
      </c>
    </row>
    <row r="61" spans="3:8" ht="15" customHeight="1">
      <c r="C61" s="900" t="s">
        <v>601</v>
      </c>
      <c r="D61" s="900"/>
      <c r="E61" s="900"/>
      <c r="F61" s="900"/>
      <c r="G61" s="527"/>
      <c r="H61" s="527"/>
    </row>
    <row r="62" spans="3:8" ht="7.5" customHeight="1">
      <c r="D62" s="518"/>
      <c r="E62" s="518"/>
      <c r="G62" s="527"/>
      <c r="H62" s="527"/>
    </row>
    <row r="63" spans="3:8" s="324" customFormat="1" ht="15" customHeight="1">
      <c r="C63" s="905" t="str">
        <f>IF('Таблица 27.1'!H17="","",'Таблица 27.1'!H17)</f>
        <v>№ п/п</v>
      </c>
      <c r="D63" s="906" t="str">
        <f>IF('Таблица 27.1'!I17="","",'Таблица 27.1'!I17)</f>
        <v>Наименование мероприятий</v>
      </c>
      <c r="E63" s="904" t="str">
        <f>IF('Таблица 27.1'!J17="","",'Таблица 27.1'!J17)</f>
        <v>Наименование показателей энергосбережения и энергетической эффективности, единица измерения</v>
      </c>
      <c r="F63" s="639" t="str">
        <f>IF('Таблица 27.1'!L17="","",'Таблица 27.1'!L17)</f>
        <v>Значение показателя</v>
      </c>
      <c r="G63" s="325"/>
    </row>
    <row r="64" spans="3:8" s="324" customFormat="1" ht="15" customHeight="1">
      <c r="C64" s="905"/>
      <c r="D64" s="907"/>
      <c r="E64" s="904"/>
      <c r="F64" s="644" t="str">
        <f>IF('Таблица 27.1'!L18="","",'Таблица 27.1'!L18)</f>
        <v/>
      </c>
      <c r="G64" s="460"/>
    </row>
    <row r="65" spans="3:7" s="324" customFormat="1" ht="24" customHeight="1">
      <c r="C65" s="639" t="str">
        <f>IF('Таблица 27.1'!H20="","",'Таблица 27.1'!H20)</f>
        <v>1</v>
      </c>
      <c r="D65" s="908" t="str">
        <f>IF('Таблица 27.1'!I20="","",'Таблица 27.1'!I20)</f>
        <v>Мероприятия по ремонту, замене оборудования, используемого для выработки тепловой энергии, с целью повышения его энергетической эффективности</v>
      </c>
      <c r="E65" s="908"/>
      <c r="F65" s="908"/>
      <c r="G65" s="325"/>
    </row>
    <row r="66" spans="3:7" s="324" customFormat="1" ht="15" customHeight="1">
      <c r="C66" s="639" t="str">
        <f>IF('Таблица 27.1'!H21="","",'Таблица 27.1'!H21)</f>
        <v>1.1</v>
      </c>
      <c r="D66" s="640" t="str">
        <f>IF('Таблица 27.1'!I21="","",'Таблица 27.1'!I21)</f>
        <v/>
      </c>
      <c r="E66" s="645" t="str">
        <f>IF('Таблица 27.1'!K21="","",'Таблица 27.1'!K21)</f>
        <v/>
      </c>
      <c r="F66" s="646" t="str">
        <f>IF('Таблица 27.1'!L21="","",'Таблица 27.1'!L21)</f>
        <v/>
      </c>
      <c r="G66" s="325"/>
    </row>
    <row r="67" spans="3:7" s="324" customFormat="1" ht="15" customHeight="1">
      <c r="C67" s="639" t="str">
        <f>IF('Таблица 27.1'!H24="","",'Таблица 27.1'!H24)</f>
        <v>2</v>
      </c>
      <c r="D67" s="903" t="str">
        <f>IF('Таблица 27.1'!I24="","",'Таблица 27.1'!I24)</f>
        <v>Мероприятия по сокращению потерь тепловой энергии</v>
      </c>
      <c r="E67" s="903"/>
      <c r="F67" s="903"/>
      <c r="G67" s="325"/>
    </row>
    <row r="68" spans="3:7" s="324" customFormat="1" ht="15" customHeight="1">
      <c r="C68" s="639" t="str">
        <f>IF('Таблица 27.1'!H25="","",'Таблица 27.1'!H25)</f>
        <v>2.1</v>
      </c>
      <c r="D68" s="640" t="str">
        <f>IF('Таблица 27.1'!I25="","",'Таблица 27.1'!I25)</f>
        <v/>
      </c>
      <c r="E68" s="645" t="str">
        <f>IF('Таблица 27.1'!K25="","",'Таблица 27.1'!K25)</f>
        <v/>
      </c>
      <c r="F68" s="646" t="str">
        <f>IF('Таблица 27.1'!L25="","",'Таблица 27.1'!L25)</f>
        <v/>
      </c>
      <c r="G68" s="325"/>
    </row>
    <row r="69" spans="3:7" s="324" customFormat="1" ht="15" customHeight="1">
      <c r="C69" s="639" t="str">
        <f>IF('Таблица 27.1'!H28="","",'Таблица 27.1'!H28)</f>
        <v>3</v>
      </c>
      <c r="D69" s="903" t="str">
        <f>IF('Таблица 27.1'!I28="","",'Таблица 27.1'!I28)</f>
        <v>Иные мероприятия, в том числе организационные</v>
      </c>
      <c r="E69" s="903"/>
      <c r="F69" s="903"/>
      <c r="G69" s="325"/>
    </row>
    <row r="70" spans="3:7" s="324" customFormat="1" ht="15" customHeight="1">
      <c r="C70" s="639" t="str">
        <f>IF('Таблица 27.1'!H29="","",'Таблица 27.1'!H29)</f>
        <v>3.1</v>
      </c>
      <c r="D70" s="640" t="str">
        <f>IF('Таблица 27.1'!I29="","",'Таблица 27.1'!I29)</f>
        <v/>
      </c>
      <c r="E70" s="645" t="str">
        <f>IF('Таблица 27.1'!K29="","",'Таблица 27.1'!K29)</f>
        <v/>
      </c>
      <c r="F70" s="646" t="str">
        <f>IF('Таблица 27.1'!L29="","",'Таблица 27.1'!L29)</f>
        <v/>
      </c>
      <c r="G70" s="325"/>
    </row>
  </sheetData>
  <sheetProtection password="FA9C" sheet="1" objects="1" scenarios="1" formatColumns="0" formatRows="0"/>
  <mergeCells count="14">
    <mergeCell ref="D69:F69"/>
    <mergeCell ref="E63:E64"/>
    <mergeCell ref="C63:C64"/>
    <mergeCell ref="D63:D64"/>
    <mergeCell ref="D65:F65"/>
    <mergeCell ref="D67:F67"/>
    <mergeCell ref="C7:F7"/>
    <mergeCell ref="C24:F24"/>
    <mergeCell ref="C61:F61"/>
    <mergeCell ref="C36:E36"/>
    <mergeCell ref="C32:I32"/>
    <mergeCell ref="C28:H28"/>
    <mergeCell ref="C20:L20"/>
    <mergeCell ref="C16:F1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I17"/>
  <sheetViews>
    <sheetView showGridLines="0" topLeftCell="C4" zoomScaleNormal="100" workbookViewId="0">
      <selection activeCell="H20" sqref="H20"/>
    </sheetView>
  </sheetViews>
  <sheetFormatPr defaultRowHeight="14.25"/>
  <cols>
    <col min="1" max="1" width="9.140625" style="180" hidden="1" customWidth="1"/>
    <col min="2" max="2" width="9.140625" style="181" hidden="1" customWidth="1"/>
    <col min="3" max="3" width="3.7109375" style="182" customWidth="1"/>
    <col min="4" max="4" width="7" style="183" bestFit="1" customWidth="1"/>
    <col min="5" max="5" width="31.7109375" style="183" customWidth="1"/>
    <col min="6" max="6" width="41" style="183" customWidth="1"/>
    <col min="7" max="7" width="17.85546875" style="183" customWidth="1"/>
    <col min="8" max="8" width="42.28515625" style="183" customWidth="1"/>
    <col min="9" max="9" width="3.7109375" style="183" customWidth="1"/>
    <col min="10" max="16384" width="9.140625" style="183"/>
  </cols>
  <sheetData>
    <row r="1" spans="1:9" hidden="1"/>
    <row r="2" spans="1:9" hidden="1"/>
    <row r="3" spans="1:9" hidden="1"/>
    <row r="4" spans="1:9" ht="3" customHeight="1"/>
    <row r="5" spans="1:9" s="43" customFormat="1">
      <c r="A5" s="170"/>
      <c r="C5" s="57"/>
      <c r="D5" s="738" t="s">
        <v>216</v>
      </c>
      <c r="E5" s="739"/>
      <c r="F5" s="739"/>
      <c r="G5" s="739"/>
      <c r="H5" s="740"/>
    </row>
    <row r="6" spans="1:9" s="43" customFormat="1">
      <c r="A6" s="170"/>
      <c r="C6" s="57"/>
      <c r="D6" s="732" t="str">
        <f>IF(org=0,"Не определено",org)</f>
        <v>ООО "КСК"</v>
      </c>
      <c r="E6" s="733"/>
      <c r="F6" s="733"/>
      <c r="G6" s="733"/>
      <c r="H6" s="734"/>
    </row>
    <row r="7" spans="1:9" ht="3" customHeight="1">
      <c r="D7" s="184"/>
      <c r="E7" s="184"/>
      <c r="G7" s="184"/>
      <c r="H7" s="184"/>
    </row>
    <row r="8" spans="1:9" s="180" customFormat="1" hidden="1">
      <c r="B8" s="181"/>
      <c r="C8" s="182"/>
      <c r="D8" s="185"/>
      <c r="E8" s="185"/>
      <c r="G8" s="185"/>
      <c r="H8" s="185"/>
      <c r="I8" s="186"/>
    </row>
    <row r="9" spans="1:9" ht="33" customHeight="1">
      <c r="D9" s="192" t="s">
        <v>125</v>
      </c>
      <c r="E9" s="192" t="s">
        <v>215</v>
      </c>
      <c r="F9" s="192" t="s">
        <v>8</v>
      </c>
      <c r="G9" s="192" t="s">
        <v>9</v>
      </c>
      <c r="H9" s="192" t="s">
        <v>10</v>
      </c>
    </row>
    <row r="10" spans="1:9">
      <c r="D10" s="51" t="s">
        <v>126</v>
      </c>
      <c r="E10" s="51" t="s">
        <v>78</v>
      </c>
      <c r="F10" s="51" t="s">
        <v>79</v>
      </c>
      <c r="G10" s="51" t="s">
        <v>80</v>
      </c>
      <c r="H10" s="51" t="s">
        <v>99</v>
      </c>
    </row>
    <row r="11" spans="1:9" s="179" customFormat="1" ht="58.5" customHeight="1">
      <c r="A11" s="909" t="s">
        <v>126</v>
      </c>
      <c r="B11" s="187"/>
      <c r="C11" s="188"/>
      <c r="D11" s="193" t="str">
        <f>A11</f>
        <v>1</v>
      </c>
      <c r="E11" s="910" t="s">
        <v>444</v>
      </c>
      <c r="F11" s="911"/>
      <c r="G11" s="911"/>
      <c r="H11" s="912"/>
      <c r="I11" s="189"/>
    </row>
    <row r="12" spans="1:9" s="179" customFormat="1" ht="22.5">
      <c r="A12" s="909"/>
      <c r="B12" s="187"/>
      <c r="C12" s="188"/>
      <c r="D12" s="194" t="str">
        <f>A11&amp;".1"</f>
        <v>1.1</v>
      </c>
      <c r="E12" s="195" t="s">
        <v>11</v>
      </c>
      <c r="F12" s="315" t="s">
        <v>3445</v>
      </c>
      <c r="G12" s="317" t="s">
        <v>3446</v>
      </c>
      <c r="H12" s="667" t="s">
        <v>3447</v>
      </c>
      <c r="I12" s="190"/>
    </row>
    <row r="13" spans="1:9" s="179" customFormat="1" ht="34.5" customHeight="1">
      <c r="A13" s="909" t="s">
        <v>78</v>
      </c>
      <c r="B13" s="187"/>
      <c r="C13" s="191"/>
      <c r="D13" s="193" t="str">
        <f>A13</f>
        <v>2</v>
      </c>
      <c r="E13" s="910" t="s">
        <v>445</v>
      </c>
      <c r="F13" s="911"/>
      <c r="G13" s="911"/>
      <c r="H13" s="912"/>
      <c r="I13" s="189"/>
    </row>
    <row r="14" spans="1:9" s="179" customFormat="1" ht="22.5">
      <c r="A14" s="909"/>
      <c r="B14" s="187"/>
      <c r="C14" s="188"/>
      <c r="D14" s="194" t="str">
        <f>A13&amp;".1"</f>
        <v>2.1</v>
      </c>
      <c r="E14" s="195" t="s">
        <v>11</v>
      </c>
      <c r="F14" s="315" t="s">
        <v>3445</v>
      </c>
      <c r="G14" s="317" t="s">
        <v>3446</v>
      </c>
      <c r="H14" s="667" t="s">
        <v>3448</v>
      </c>
      <c r="I14" s="190"/>
    </row>
    <row r="15" spans="1:9" s="179" customFormat="1" ht="0.2" customHeight="1">
      <c r="A15" s="318" t="s">
        <v>79</v>
      </c>
      <c r="B15" s="187" t="s">
        <v>297</v>
      </c>
      <c r="C15" s="191"/>
      <c r="D15" s="655" t="s">
        <v>78</v>
      </c>
      <c r="E15" s="650"/>
      <c r="F15" s="162"/>
      <c r="G15" s="653"/>
      <c r="H15" s="654"/>
    </row>
    <row r="16" spans="1:9" ht="15" customHeight="1">
      <c r="A16" s="183"/>
      <c r="B16" s="183"/>
      <c r="C16" s="183"/>
      <c r="D16" s="152"/>
      <c r="E16" s="198" t="s">
        <v>12</v>
      </c>
      <c r="F16" s="196"/>
      <c r="G16" s="196"/>
      <c r="H16" s="197"/>
    </row>
    <row r="17" spans="1:3" ht="3" customHeight="1">
      <c r="A17" s="183"/>
      <c r="B17" s="183"/>
      <c r="C17" s="183"/>
    </row>
  </sheetData>
  <sheetProtection password="FA9C" sheet="1" objects="1" scenarios="1" formatColumns="0" formatRows="0"/>
  <mergeCells count="6">
    <mergeCell ref="D5:H5"/>
    <mergeCell ref="D6:H6"/>
    <mergeCell ref="A11:A12"/>
    <mergeCell ref="E11:H11"/>
    <mergeCell ref="A13:A14"/>
    <mergeCell ref="E13:H13"/>
  </mergeCells>
  <phoneticPr fontId="8" type="noConversion"/>
  <dataValidations count="2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2 G14"/>
    <dataValidation type="textLength" operator="lessThanOrEqual" allowBlank="1" showInputMessage="1" showErrorMessage="1" errorTitle="Ошибка" error="Допускается ввод не более 900 символов!" sqref="H12 F14 H14 E13 F12">
      <formula1>900</formula1>
    </dataValidation>
  </dataValidations>
  <hyperlinks>
    <hyperlink ref="H12" location="'Ссылки на публикации'!$H$12" tooltip="Кликните по гиперссылке, чтобы перейти на сайт организации или отредактировать её" display="http://ksk-nnov.ru/ru/6/210/"/>
    <hyperlink ref="H14" location="'Ссылки на публикации'!$H$14" tooltip="Кликните по гиперссылке, чтобы перейти на сайт организации или отредактировать её" display="http://ksk-nnov.ru/ru/6/90/98/"/>
  </hyperlink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EAEBEE"/>
    <pageSetUpPr fitToPage="1"/>
  </sheetPr>
  <dimension ref="A1:I16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59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60"/>
      <c r="D6" s="13"/>
      <c r="E6" s="13"/>
    </row>
    <row r="7" spans="3:9">
      <c r="C7" s="60"/>
      <c r="D7" s="913" t="s">
        <v>391</v>
      </c>
      <c r="E7" s="913"/>
    </row>
    <row r="8" spans="3:9" ht="24" customHeight="1">
      <c r="C8" s="60"/>
      <c r="D8" s="914" t="str">
        <f>IF(org=0,"Не определено",org)</f>
        <v>ООО "КСК"</v>
      </c>
      <c r="E8" s="914"/>
    </row>
    <row r="9" spans="3:9" ht="3" customHeight="1">
      <c r="C9" s="60"/>
      <c r="D9" s="13"/>
      <c r="E9" s="13"/>
    </row>
    <row r="10" spans="3:9" ht="15.95" customHeight="1" thickBot="1">
      <c r="C10" s="60"/>
      <c r="D10" s="282" t="s">
        <v>125</v>
      </c>
      <c r="E10" s="283" t="s">
        <v>390</v>
      </c>
    </row>
    <row r="11" spans="3:9" ht="15" thickTop="1">
      <c r="C11" s="60"/>
      <c r="D11" s="51" t="s">
        <v>126</v>
      </c>
      <c r="E11" s="51" t="s">
        <v>78</v>
      </c>
    </row>
    <row r="12" spans="3:9" ht="11.25" hidden="1" customHeight="1">
      <c r="C12" s="60"/>
      <c r="D12" s="165">
        <v>0</v>
      </c>
      <c r="E12" s="391"/>
    </row>
    <row r="13" spans="3:9" ht="15" customHeight="1">
      <c r="C13" s="284"/>
      <c r="D13" s="392">
        <v>1</v>
      </c>
      <c r="E13" s="393"/>
    </row>
    <row r="14" spans="3:9" ht="15" customHeight="1">
      <c r="C14" s="60"/>
      <c r="D14" s="651"/>
      <c r="E14" s="652" t="s">
        <v>210</v>
      </c>
    </row>
    <row r="16" spans="3:9" ht="22.5" customHeight="1">
      <c r="C16" s="286"/>
      <c r="D16" s="915" t="s">
        <v>392</v>
      </c>
      <c r="E16" s="915"/>
      <c r="F16" s="287"/>
      <c r="G16" s="287"/>
      <c r="H16" s="287"/>
      <c r="I16" s="287"/>
    </row>
  </sheetData>
  <sheetProtection password="FA9C" sheet="1" objects="1" scenarios="1" formatColumns="0" formatRows="0"/>
  <mergeCells count="3">
    <mergeCell ref="D7:E7"/>
    <mergeCell ref="D8:E8"/>
    <mergeCell ref="D16:E1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59" customWidth="1"/>
    <col min="4" max="4" width="6.28515625" style="12" customWidth="1"/>
    <col min="5" max="5" width="94.85546875" style="12" customWidth="1"/>
    <col min="6" max="16384" width="9.140625" style="12"/>
  </cols>
  <sheetData>
    <row r="1" spans="3:5" hidden="1"/>
    <row r="2" spans="3:5" hidden="1"/>
    <row r="3" spans="3:5" hidden="1"/>
    <row r="4" spans="3:5" hidden="1"/>
    <row r="5" spans="3:5" hidden="1"/>
    <row r="6" spans="3:5">
      <c r="C6" s="60"/>
      <c r="D6" s="13"/>
      <c r="E6" s="13"/>
    </row>
    <row r="7" spans="3:5">
      <c r="C7" s="60"/>
      <c r="D7" s="738" t="s">
        <v>84</v>
      </c>
      <c r="E7" s="740"/>
    </row>
    <row r="8" spans="3:5" ht="28.5" customHeight="1">
      <c r="C8" s="60"/>
      <c r="D8" s="732" t="str">
        <f>IF(org=0,"Не определено",org)</f>
        <v>ООО "КСК"</v>
      </c>
      <c r="E8" s="734"/>
    </row>
    <row r="9" spans="3:5">
      <c r="C9" s="60"/>
      <c r="D9" s="13"/>
      <c r="E9" s="13"/>
    </row>
    <row r="10" spans="3:5" ht="15.95" customHeight="1">
      <c r="C10" s="60"/>
      <c r="D10" s="136" t="s">
        <v>125</v>
      </c>
      <c r="E10" s="149" t="s">
        <v>209</v>
      </c>
    </row>
    <row r="11" spans="3:5">
      <c r="C11" s="60"/>
      <c r="D11" s="51" t="s">
        <v>126</v>
      </c>
      <c r="E11" s="51" t="s">
        <v>78</v>
      </c>
    </row>
    <row r="12" spans="3:5" ht="15" hidden="1" customHeight="1">
      <c r="C12" s="60"/>
      <c r="D12" s="150">
        <v>0</v>
      </c>
      <c r="E12" s="151"/>
    </row>
    <row r="13" spans="3:5" ht="15" customHeight="1">
      <c r="C13" s="60"/>
      <c r="D13" s="152"/>
      <c r="E13" s="148" t="s">
        <v>210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D5"/>
  <sheetViews>
    <sheetView showGridLines="0" zoomScaleNormal="100" workbookViewId="0"/>
  </sheetViews>
  <sheetFormatPr defaultRowHeight="11.25"/>
  <cols>
    <col min="1" max="1" width="4.7109375" style="56" customWidth="1"/>
    <col min="2" max="2" width="34.5703125" style="56" customWidth="1"/>
    <col min="3" max="3" width="85.5703125" style="56" customWidth="1"/>
    <col min="4" max="4" width="17.7109375" style="56" customWidth="1"/>
    <col min="5" max="16384" width="9.140625" style="56"/>
  </cols>
  <sheetData>
    <row r="2" spans="2:4" ht="21.75" customHeight="1">
      <c r="B2" s="916" t="s">
        <v>85</v>
      </c>
      <c r="C2" s="916"/>
      <c r="D2" s="916"/>
    </row>
    <row r="4" spans="2:4" ht="21.75" customHeight="1" thickBot="1">
      <c r="B4" s="668" t="s">
        <v>3</v>
      </c>
      <c r="C4" s="668" t="s">
        <v>124</v>
      </c>
      <c r="D4" s="668" t="s">
        <v>103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AQ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200"/>
    <col min="3" max="4" width="9.140625" style="203"/>
    <col min="5" max="5" width="9.140625" style="97"/>
    <col min="6" max="6" width="11.140625" style="97" customWidth="1"/>
    <col min="7" max="7" width="31.42578125" style="97" customWidth="1"/>
    <col min="8" max="8" width="35.28515625" style="97" customWidth="1"/>
    <col min="9" max="9" width="14.5703125" style="97" customWidth="1"/>
    <col min="10" max="10" width="26.85546875" style="97" customWidth="1"/>
    <col min="11" max="11" width="50" style="97" customWidth="1"/>
    <col min="12" max="13" width="10.7109375" style="97" customWidth="1"/>
    <col min="14" max="14" width="55.140625" style="97" customWidth="1"/>
    <col min="15" max="15" width="31.85546875" style="97" customWidth="1"/>
    <col min="16" max="16" width="23.85546875" style="97" customWidth="1"/>
    <col min="17" max="17" width="46.5703125" style="97" customWidth="1"/>
    <col min="18" max="18" width="24" style="97" bestFit="1" customWidth="1"/>
    <col min="19" max="19" width="20.5703125" style="97" customWidth="1"/>
    <col min="20" max="20" width="22" style="97" customWidth="1"/>
    <col min="21" max="22" width="26.42578125" style="97" customWidth="1"/>
    <col min="23" max="23" width="3.28515625" style="97" customWidth="1"/>
    <col min="24" max="24" width="59.7109375" style="97" customWidth="1"/>
    <col min="25" max="25" width="49.140625" style="97" customWidth="1"/>
    <col min="26" max="26" width="11.140625" style="97" customWidth="1"/>
    <col min="27" max="30" width="29" style="97" customWidth="1"/>
    <col min="31" max="31" width="9.140625" style="97"/>
    <col min="32" max="32" width="34.7109375" style="97" customWidth="1"/>
    <col min="33" max="33" width="9.140625" style="97"/>
    <col min="34" max="35" width="34.42578125" style="97" customWidth="1"/>
    <col min="36" max="36" width="9.140625" style="97"/>
    <col min="37" max="37" width="24.5703125" style="97" customWidth="1"/>
    <col min="38" max="38" width="9.140625" style="97"/>
    <col min="39" max="39" width="26.140625" style="97" customWidth="1"/>
    <col min="40" max="41" width="9.140625" style="97"/>
    <col min="42" max="42" width="27.28515625" style="97" customWidth="1"/>
    <col min="43" max="43" width="29.7109375" style="97" customWidth="1"/>
    <col min="44" max="16384" width="9.140625" style="97"/>
  </cols>
  <sheetData>
    <row r="1" spans="1:43" s="199" customFormat="1" ht="43.5" customHeight="1">
      <c r="A1" s="208" t="s">
        <v>98</v>
      </c>
      <c r="B1" s="208" t="s">
        <v>650</v>
      </c>
      <c r="C1" s="208" t="s">
        <v>118</v>
      </c>
      <c r="D1" s="208" t="s">
        <v>115</v>
      </c>
      <c r="E1" s="208" t="s">
        <v>219</v>
      </c>
      <c r="F1" s="208" t="s">
        <v>260</v>
      </c>
      <c r="G1" s="208" t="s">
        <v>236</v>
      </c>
      <c r="H1" s="208" t="s">
        <v>240</v>
      </c>
      <c r="I1" s="208" t="s">
        <v>259</v>
      </c>
      <c r="J1" s="208" t="s">
        <v>279</v>
      </c>
      <c r="K1" s="208" t="s">
        <v>286</v>
      </c>
      <c r="L1" s="208"/>
      <c r="M1" s="208"/>
      <c r="N1" s="116" t="s">
        <v>335</v>
      </c>
      <c r="O1" s="208" t="s">
        <v>317</v>
      </c>
      <c r="P1" s="208" t="s">
        <v>359</v>
      </c>
      <c r="Q1" s="208" t="s">
        <v>481</v>
      </c>
      <c r="R1" s="208" t="s">
        <v>36</v>
      </c>
      <c r="S1" s="208" t="s">
        <v>53</v>
      </c>
      <c r="T1" s="250" t="s">
        <v>59</v>
      </c>
      <c r="U1" s="250" t="s">
        <v>64</v>
      </c>
      <c r="V1" s="250"/>
      <c r="W1" s="321" t="s">
        <v>402</v>
      </c>
      <c r="X1" s="208" t="s">
        <v>357</v>
      </c>
      <c r="Y1" s="208" t="s">
        <v>373</v>
      </c>
      <c r="Z1" s="208"/>
      <c r="AA1" s="536" t="s">
        <v>661</v>
      </c>
      <c r="AB1" s="536"/>
      <c r="AC1" s="536" t="s">
        <v>662</v>
      </c>
      <c r="AD1" s="536"/>
      <c r="AF1" s="250" t="s">
        <v>468</v>
      </c>
      <c r="AH1" s="208" t="s">
        <v>479</v>
      </c>
      <c r="AI1" s="208" t="s">
        <v>480</v>
      </c>
      <c r="AK1" s="208" t="s">
        <v>622</v>
      </c>
      <c r="AM1" s="208" t="s">
        <v>643</v>
      </c>
      <c r="AP1" s="208" t="s">
        <v>702</v>
      </c>
      <c r="AQ1" s="208" t="s">
        <v>701</v>
      </c>
    </row>
    <row r="2" spans="1:43" ht="66.75" customHeight="1">
      <c r="A2" s="5" t="s">
        <v>134</v>
      </c>
      <c r="B2" s="53">
        <v>2000</v>
      </c>
      <c r="C2" s="53">
        <v>2013</v>
      </c>
      <c r="D2" s="53" t="s">
        <v>116</v>
      </c>
      <c r="E2" s="201" t="s">
        <v>220</v>
      </c>
      <c r="F2" s="201" t="s">
        <v>261</v>
      </c>
      <c r="G2" s="201" t="s">
        <v>234</v>
      </c>
      <c r="H2" s="201" t="s">
        <v>238</v>
      </c>
      <c r="I2" s="201" t="s">
        <v>126</v>
      </c>
      <c r="J2" s="201" t="s">
        <v>280</v>
      </c>
      <c r="K2" s="202" t="s">
        <v>287</v>
      </c>
      <c r="L2" s="304" t="s">
        <v>287</v>
      </c>
      <c r="M2" s="202">
        <v>1</v>
      </c>
      <c r="N2" s="117" t="s">
        <v>347</v>
      </c>
      <c r="O2" s="307" t="s">
        <v>5</v>
      </c>
      <c r="P2" s="305" t="s">
        <v>70</v>
      </c>
      <c r="Q2" s="307" t="s">
        <v>5</v>
      </c>
      <c r="R2" s="310" t="s">
        <v>5</v>
      </c>
      <c r="S2" s="308" t="s">
        <v>50</v>
      </c>
      <c r="T2" s="309" t="s">
        <v>54</v>
      </c>
      <c r="U2" s="304" t="s">
        <v>60</v>
      </c>
      <c r="V2" s="319">
        <v>1</v>
      </c>
      <c r="W2" s="322"/>
      <c r="X2" s="245" t="s">
        <v>427</v>
      </c>
      <c r="Y2" s="53" t="s">
        <v>469</v>
      </c>
      <c r="Z2" s="53"/>
      <c r="AA2" s="53" t="s">
        <v>383</v>
      </c>
      <c r="AB2" s="538" t="s">
        <v>383</v>
      </c>
      <c r="AC2" s="53" t="s">
        <v>384</v>
      </c>
      <c r="AD2" s="538" t="s">
        <v>384</v>
      </c>
      <c r="AF2" s="55" t="s">
        <v>60</v>
      </c>
      <c r="AH2" s="55" t="s">
        <v>1324</v>
      </c>
      <c r="AI2" s="55" t="s">
        <v>1324</v>
      </c>
      <c r="AK2" s="201" t="s">
        <v>614</v>
      </c>
      <c r="AM2" s="201" t="s">
        <v>644</v>
      </c>
      <c r="AP2" s="322" t="s">
        <v>427</v>
      </c>
      <c r="AQ2" s="245" t="s">
        <v>427</v>
      </c>
    </row>
    <row r="3" spans="1:43" ht="66.75" customHeight="1">
      <c r="A3" s="5" t="s">
        <v>135</v>
      </c>
      <c r="B3" s="53">
        <v>2001</v>
      </c>
      <c r="C3" s="53">
        <v>2014</v>
      </c>
      <c r="D3" s="53" t="s">
        <v>117</v>
      </c>
      <c r="E3" s="201" t="s">
        <v>221</v>
      </c>
      <c r="F3" s="201" t="s">
        <v>262</v>
      </c>
      <c r="G3" s="201" t="s">
        <v>235</v>
      </c>
      <c r="H3" s="201" t="s">
        <v>239</v>
      </c>
      <c r="I3" s="201" t="s">
        <v>78</v>
      </c>
      <c r="J3" s="201" t="s">
        <v>336</v>
      </c>
      <c r="K3" s="202" t="s">
        <v>289</v>
      </c>
      <c r="L3" s="202" t="s">
        <v>289</v>
      </c>
      <c r="M3" s="202">
        <v>2</v>
      </c>
      <c r="N3" s="117" t="s">
        <v>303</v>
      </c>
      <c r="O3" s="304" t="s">
        <v>1322</v>
      </c>
      <c r="P3" s="305" t="s">
        <v>71</v>
      </c>
      <c r="Q3" s="307" t="s">
        <v>365</v>
      </c>
      <c r="R3" s="310" t="s">
        <v>40</v>
      </c>
      <c r="S3" s="308" t="s">
        <v>51</v>
      </c>
      <c r="T3" s="309" t="s">
        <v>55</v>
      </c>
      <c r="U3" s="304" t="s">
        <v>61</v>
      </c>
      <c r="V3" s="319">
        <v>2</v>
      </c>
      <c r="W3" s="322"/>
      <c r="X3" s="245" t="s">
        <v>431</v>
      </c>
      <c r="Y3" s="53" t="s">
        <v>476</v>
      </c>
      <c r="Z3" s="53"/>
      <c r="AA3" s="53" t="s">
        <v>382</v>
      </c>
      <c r="AB3" s="538" t="s">
        <v>382</v>
      </c>
      <c r="AC3" s="53" t="s">
        <v>385</v>
      </c>
      <c r="AD3" s="538" t="s">
        <v>385</v>
      </c>
      <c r="AF3" s="55" t="s">
        <v>61</v>
      </c>
      <c r="AH3" s="55" t="s">
        <v>1326</v>
      </c>
      <c r="AI3" s="55" t="s">
        <v>1325</v>
      </c>
      <c r="AK3" s="201" t="s">
        <v>615</v>
      </c>
      <c r="AM3" s="201" t="s">
        <v>645</v>
      </c>
      <c r="AP3" s="322" t="s">
        <v>428</v>
      </c>
      <c r="AQ3" s="245" t="s">
        <v>428</v>
      </c>
    </row>
    <row r="4" spans="1:43" ht="66.75" customHeight="1">
      <c r="A4" s="5" t="s">
        <v>136</v>
      </c>
      <c r="B4" s="53">
        <v>2002</v>
      </c>
      <c r="C4" s="53">
        <v>2015</v>
      </c>
      <c r="E4" s="201" t="s">
        <v>222</v>
      </c>
      <c r="F4" s="201" t="s">
        <v>263</v>
      </c>
      <c r="H4" s="201" t="s">
        <v>4</v>
      </c>
      <c r="I4" s="201" t="s">
        <v>79</v>
      </c>
      <c r="J4" s="201" t="s">
        <v>337</v>
      </c>
      <c r="K4" s="202" t="s">
        <v>290</v>
      </c>
      <c r="L4" s="202" t="s">
        <v>290</v>
      </c>
      <c r="M4" s="202">
        <v>3</v>
      </c>
      <c r="N4" s="117" t="s">
        <v>348</v>
      </c>
      <c r="O4" s="304" t="s">
        <v>1323</v>
      </c>
      <c r="P4" s="305" t="s">
        <v>72</v>
      </c>
      <c r="Q4" s="307" t="s">
        <v>39</v>
      </c>
      <c r="R4" s="306" t="s">
        <v>367</v>
      </c>
      <c r="S4" s="308" t="s">
        <v>52</v>
      </c>
      <c r="T4" s="309" t="s">
        <v>56</v>
      </c>
      <c r="U4" s="304" t="s">
        <v>62</v>
      </c>
      <c r="V4" s="319">
        <v>3</v>
      </c>
      <c r="W4" s="322"/>
      <c r="X4" s="245" t="s">
        <v>433</v>
      </c>
      <c r="Y4" s="53" t="s">
        <v>476</v>
      </c>
      <c r="Z4" s="537"/>
      <c r="AC4" s="53" t="s">
        <v>386</v>
      </c>
      <c r="AD4" s="538" t="s">
        <v>386</v>
      </c>
      <c r="AF4" s="55" t="s">
        <v>62</v>
      </c>
      <c r="AH4" s="55" t="s">
        <v>1335</v>
      </c>
      <c r="AK4" s="201" t="s">
        <v>616</v>
      </c>
      <c r="AM4" s="201" t="s">
        <v>646</v>
      </c>
      <c r="AP4" s="322" t="s">
        <v>434</v>
      </c>
      <c r="AQ4" s="245" t="s">
        <v>434</v>
      </c>
    </row>
    <row r="5" spans="1:43" ht="66.75" customHeight="1">
      <c r="A5" s="5" t="s">
        <v>137</v>
      </c>
      <c r="B5" s="53">
        <v>2003</v>
      </c>
      <c r="C5" s="53">
        <v>2016</v>
      </c>
      <c r="E5" s="201" t="s">
        <v>223</v>
      </c>
      <c r="F5" s="201" t="s">
        <v>264</v>
      </c>
      <c r="I5" s="201" t="s">
        <v>80</v>
      </c>
      <c r="K5" s="202" t="s">
        <v>288</v>
      </c>
      <c r="L5" s="202" t="s">
        <v>288</v>
      </c>
      <c r="M5" s="202">
        <v>4</v>
      </c>
      <c r="N5" s="204" t="s">
        <v>349</v>
      </c>
      <c r="O5" s="55" t="s">
        <v>1324</v>
      </c>
      <c r="Q5" s="307" t="s">
        <v>366</v>
      </c>
      <c r="R5" s="306" t="s">
        <v>37</v>
      </c>
      <c r="T5" s="55" t="s">
        <v>57</v>
      </c>
      <c r="U5" s="304" t="s">
        <v>63</v>
      </c>
      <c r="V5" s="319">
        <v>4</v>
      </c>
      <c r="W5" s="322"/>
      <c r="X5" s="245" t="s">
        <v>428</v>
      </c>
      <c r="Y5" s="53" t="s">
        <v>470</v>
      </c>
      <c r="Z5" s="537">
        <v>1</v>
      </c>
      <c r="AF5" s="55" t="s">
        <v>404</v>
      </c>
      <c r="AH5" s="55" t="s">
        <v>1328</v>
      </c>
      <c r="AK5" s="201" t="s">
        <v>617</v>
      </c>
      <c r="AM5" s="201" t="s">
        <v>647</v>
      </c>
      <c r="AP5" s="322" t="s">
        <v>435</v>
      </c>
      <c r="AQ5" s="245" t="s">
        <v>435</v>
      </c>
    </row>
    <row r="6" spans="1:43" ht="66.75" customHeight="1">
      <c r="A6" s="5" t="s">
        <v>138</v>
      </c>
      <c r="B6" s="53">
        <v>2004</v>
      </c>
      <c r="C6" s="53">
        <v>2017</v>
      </c>
      <c r="E6" s="201" t="s">
        <v>224</v>
      </c>
      <c r="F6" s="205"/>
      <c r="G6" s="208" t="s">
        <v>354</v>
      </c>
      <c r="H6" s="208" t="s">
        <v>302</v>
      </c>
      <c r="I6" s="201" t="s">
        <v>99</v>
      </c>
      <c r="J6" s="208" t="s">
        <v>308</v>
      </c>
      <c r="N6" s="204" t="s">
        <v>350</v>
      </c>
      <c r="O6" s="55" t="s">
        <v>1325</v>
      </c>
      <c r="R6" s="306" t="s">
        <v>368</v>
      </c>
      <c r="T6" s="55" t="s">
        <v>58</v>
      </c>
      <c r="U6" s="304" t="s">
        <v>404</v>
      </c>
      <c r="V6" s="319">
        <v>5</v>
      </c>
      <c r="W6" s="322"/>
      <c r="X6" s="245" t="s">
        <v>434</v>
      </c>
      <c r="Y6" s="53" t="s">
        <v>471</v>
      </c>
      <c r="Z6" s="537"/>
      <c r="AH6" s="55" t="s">
        <v>1329</v>
      </c>
      <c r="AK6" s="201" t="s">
        <v>618</v>
      </c>
      <c r="AM6" s="201" t="s">
        <v>648</v>
      </c>
      <c r="AP6" s="322" t="s">
        <v>429</v>
      </c>
      <c r="AQ6" s="245" t="s">
        <v>429</v>
      </c>
    </row>
    <row r="7" spans="1:43" ht="66.75" customHeight="1">
      <c r="A7" s="5" t="s">
        <v>139</v>
      </c>
      <c r="B7" s="53">
        <v>2005</v>
      </c>
      <c r="E7" s="201" t="s">
        <v>225</v>
      </c>
      <c r="F7" s="205"/>
      <c r="G7" s="201" t="s">
        <v>299</v>
      </c>
      <c r="H7" s="201" t="s">
        <v>301</v>
      </c>
      <c r="I7" s="201" t="s">
        <v>100</v>
      </c>
      <c r="J7" s="201" t="s">
        <v>338</v>
      </c>
      <c r="N7" s="206" t="s">
        <v>351</v>
      </c>
      <c r="O7" s="55" t="s">
        <v>1326</v>
      </c>
      <c r="U7" s="304" t="s">
        <v>117</v>
      </c>
      <c r="V7" s="320" t="s">
        <v>100</v>
      </c>
      <c r="W7" s="322"/>
      <c r="X7" s="245" t="s">
        <v>435</v>
      </c>
      <c r="Y7" s="53" t="s">
        <v>472</v>
      </c>
      <c r="Z7" s="537"/>
      <c r="AH7" s="55" t="s">
        <v>1330</v>
      </c>
      <c r="AK7" s="201" t="s">
        <v>619</v>
      </c>
      <c r="AM7" s="201" t="s">
        <v>649</v>
      </c>
      <c r="AP7" s="322" t="s">
        <v>430</v>
      </c>
      <c r="AQ7" s="245" t="s">
        <v>430</v>
      </c>
    </row>
    <row r="8" spans="1:43" ht="66.75" customHeight="1">
      <c r="A8" s="5" t="s">
        <v>140</v>
      </c>
      <c r="B8" s="53">
        <v>2006</v>
      </c>
      <c r="E8" s="201" t="s">
        <v>226</v>
      </c>
      <c r="F8" s="205"/>
      <c r="G8" s="201" t="s">
        <v>300</v>
      </c>
      <c r="H8" s="201" t="s">
        <v>307</v>
      </c>
      <c r="I8" s="201" t="s">
        <v>217</v>
      </c>
      <c r="J8" s="201" t="s">
        <v>332</v>
      </c>
      <c r="N8" s="207" t="s">
        <v>352</v>
      </c>
      <c r="O8" s="55" t="s">
        <v>1327</v>
      </c>
      <c r="V8" s="320" t="s">
        <v>217</v>
      </c>
      <c r="W8" s="322"/>
      <c r="X8" s="245" t="s">
        <v>430</v>
      </c>
      <c r="Y8" s="53" t="s">
        <v>477</v>
      </c>
      <c r="Z8" s="537"/>
      <c r="AK8" s="201" t="s">
        <v>620</v>
      </c>
      <c r="AP8" s="322" t="s">
        <v>431</v>
      </c>
      <c r="AQ8" s="245" t="s">
        <v>431</v>
      </c>
    </row>
    <row r="9" spans="1:43" ht="66.75" customHeight="1">
      <c r="A9" s="5" t="s">
        <v>141</v>
      </c>
      <c r="B9" s="53">
        <v>2007</v>
      </c>
      <c r="E9" s="201" t="s">
        <v>227</v>
      </c>
      <c r="F9" s="205"/>
      <c r="G9" s="201" t="s">
        <v>307</v>
      </c>
      <c r="I9" s="201" t="s">
        <v>218</v>
      </c>
      <c r="O9" s="55" t="s">
        <v>1328</v>
      </c>
      <c r="V9" s="320" t="s">
        <v>218</v>
      </c>
      <c r="W9" s="322"/>
      <c r="X9" s="245" t="s">
        <v>432</v>
      </c>
      <c r="Y9" s="53" t="s">
        <v>473</v>
      </c>
      <c r="Z9" s="537">
        <v>1</v>
      </c>
      <c r="AK9" s="201" t="s">
        <v>621</v>
      </c>
      <c r="AP9" s="322" t="s">
        <v>432</v>
      </c>
      <c r="AQ9" s="245" t="s">
        <v>432</v>
      </c>
    </row>
    <row r="10" spans="1:43" ht="66.75" customHeight="1">
      <c r="A10" s="5" t="s">
        <v>142</v>
      </c>
      <c r="B10" s="53">
        <v>2008</v>
      </c>
      <c r="E10" s="201" t="s">
        <v>228</v>
      </c>
      <c r="F10" s="205"/>
      <c r="I10" s="201" t="s">
        <v>242</v>
      </c>
      <c r="O10" s="55" t="s">
        <v>1329</v>
      </c>
      <c r="V10" s="320" t="s">
        <v>242</v>
      </c>
      <c r="W10" s="322"/>
      <c r="X10" s="245" t="s">
        <v>700</v>
      </c>
      <c r="Y10" s="53" t="s">
        <v>478</v>
      </c>
      <c r="Z10" s="537"/>
      <c r="AP10" s="322" t="s">
        <v>700</v>
      </c>
      <c r="AQ10" s="245" t="s">
        <v>700</v>
      </c>
    </row>
    <row r="11" spans="1:43" ht="66.75" customHeight="1">
      <c r="A11" s="5" t="s">
        <v>143</v>
      </c>
      <c r="B11" s="53">
        <v>2009</v>
      </c>
      <c r="E11" s="201" t="s">
        <v>229</v>
      </c>
      <c r="F11" s="205"/>
      <c r="I11" s="201" t="s">
        <v>243</v>
      </c>
      <c r="O11" s="55" t="s">
        <v>1330</v>
      </c>
      <c r="V11" s="320" t="s">
        <v>243</v>
      </c>
      <c r="W11" s="314"/>
      <c r="X11" s="245" t="s">
        <v>429</v>
      </c>
      <c r="Y11" s="53" t="s">
        <v>474</v>
      </c>
      <c r="Z11" s="537"/>
      <c r="AP11" s="322" t="s">
        <v>433</v>
      </c>
    </row>
    <row r="12" spans="1:43" ht="33.75">
      <c r="A12" s="5" t="s">
        <v>96</v>
      </c>
      <c r="B12" s="53">
        <v>2010</v>
      </c>
      <c r="E12" s="201" t="s">
        <v>230</v>
      </c>
      <c r="F12" s="205"/>
      <c r="G12" s="208" t="s">
        <v>355</v>
      </c>
      <c r="H12" s="208" t="s">
        <v>304</v>
      </c>
      <c r="I12" s="201" t="s">
        <v>244</v>
      </c>
      <c r="O12" s="55" t="s">
        <v>1331</v>
      </c>
    </row>
    <row r="13" spans="1:43" ht="45">
      <c r="A13" s="5" t="s">
        <v>144</v>
      </c>
      <c r="B13" s="53">
        <v>2011</v>
      </c>
      <c r="E13" s="201" t="s">
        <v>231</v>
      </c>
      <c r="F13" s="205"/>
      <c r="G13" s="201" t="s">
        <v>305</v>
      </c>
      <c r="H13" s="201" t="s">
        <v>306</v>
      </c>
      <c r="I13" s="201" t="s">
        <v>245</v>
      </c>
      <c r="O13" s="55" t="s">
        <v>1339</v>
      </c>
    </row>
    <row r="14" spans="1:43" ht="21" customHeight="1">
      <c r="A14" s="5" t="s">
        <v>97</v>
      </c>
      <c r="B14" s="53">
        <v>2012</v>
      </c>
      <c r="G14" s="201" t="s">
        <v>307</v>
      </c>
      <c r="H14" s="201" t="s">
        <v>307</v>
      </c>
      <c r="I14" s="201" t="s">
        <v>246</v>
      </c>
      <c r="N14" s="116" t="s">
        <v>393</v>
      </c>
      <c r="O14" s="309" t="s">
        <v>1332</v>
      </c>
    </row>
    <row r="15" spans="1:43" ht="21" customHeight="1">
      <c r="A15" s="5" t="s">
        <v>1321</v>
      </c>
      <c r="B15" s="53">
        <v>2013</v>
      </c>
      <c r="I15" s="201" t="s">
        <v>247</v>
      </c>
      <c r="N15" s="303" t="s">
        <v>401</v>
      </c>
    </row>
    <row r="16" spans="1:43" ht="21" customHeight="1">
      <c r="A16" s="5" t="s">
        <v>145</v>
      </c>
      <c r="B16" s="53">
        <v>2014</v>
      </c>
      <c r="I16" s="201" t="s">
        <v>248</v>
      </c>
      <c r="N16" s="303" t="s">
        <v>400</v>
      </c>
    </row>
    <row r="17" spans="1:14" ht="21" customHeight="1">
      <c r="A17" s="5" t="s">
        <v>146</v>
      </c>
      <c r="B17" s="53">
        <v>2015</v>
      </c>
      <c r="I17" s="201" t="s">
        <v>249</v>
      </c>
      <c r="N17" s="303" t="s">
        <v>399</v>
      </c>
    </row>
    <row r="18" spans="1:14" ht="21" customHeight="1">
      <c r="A18" s="5" t="s">
        <v>147</v>
      </c>
      <c r="B18" s="53">
        <v>2016</v>
      </c>
      <c r="I18" s="201" t="s">
        <v>250</v>
      </c>
      <c r="N18" s="303" t="s">
        <v>398</v>
      </c>
    </row>
    <row r="19" spans="1:14" ht="21" customHeight="1">
      <c r="A19" s="5" t="s">
        <v>148</v>
      </c>
      <c r="B19" s="53">
        <v>2017</v>
      </c>
      <c r="I19" s="201" t="s">
        <v>251</v>
      </c>
      <c r="N19" s="303" t="s">
        <v>397</v>
      </c>
    </row>
    <row r="20" spans="1:14" ht="21" customHeight="1">
      <c r="A20" s="5" t="s">
        <v>149</v>
      </c>
      <c r="B20" s="53">
        <v>2018</v>
      </c>
      <c r="I20" s="201" t="s">
        <v>252</v>
      </c>
      <c r="N20" s="303" t="s">
        <v>396</v>
      </c>
    </row>
    <row r="21" spans="1:14" ht="21" customHeight="1">
      <c r="A21" s="5" t="s">
        <v>150</v>
      </c>
      <c r="B21" s="53">
        <v>2019</v>
      </c>
      <c r="I21" s="201" t="s">
        <v>253</v>
      </c>
      <c r="N21" s="303" t="s">
        <v>395</v>
      </c>
    </row>
    <row r="22" spans="1:14" ht="21" customHeight="1">
      <c r="A22" s="5" t="s">
        <v>151</v>
      </c>
      <c r="B22" s="53">
        <v>2020</v>
      </c>
      <c r="N22" s="303" t="s">
        <v>394</v>
      </c>
    </row>
    <row r="23" spans="1:14" ht="21" customHeight="1">
      <c r="A23" s="5" t="s">
        <v>152</v>
      </c>
      <c r="B23" s="53">
        <v>2021</v>
      </c>
    </row>
    <row r="24" spans="1:14" ht="21" customHeight="1">
      <c r="A24" s="5" t="s">
        <v>153</v>
      </c>
      <c r="B24" s="53">
        <v>2022</v>
      </c>
    </row>
    <row r="25" spans="1:14">
      <c r="A25" s="5" t="s">
        <v>154</v>
      </c>
      <c r="B25" s="53">
        <v>2023</v>
      </c>
    </row>
    <row r="26" spans="1:14">
      <c r="A26" s="5" t="s">
        <v>155</v>
      </c>
      <c r="B26" s="53">
        <v>2024</v>
      </c>
    </row>
    <row r="27" spans="1:14">
      <c r="A27" s="5" t="s">
        <v>156</v>
      </c>
      <c r="B27" s="53">
        <v>2025</v>
      </c>
    </row>
    <row r="28" spans="1:14">
      <c r="A28" s="5" t="s">
        <v>157</v>
      </c>
    </row>
    <row r="29" spans="1:14">
      <c r="A29" s="5" t="s">
        <v>158</v>
      </c>
    </row>
    <row r="30" spans="1:14">
      <c r="A30" s="5" t="s">
        <v>159</v>
      </c>
    </row>
    <row r="31" spans="1:14">
      <c r="A31" s="5" t="s">
        <v>160</v>
      </c>
    </row>
    <row r="32" spans="1:14">
      <c r="A32" s="5" t="s">
        <v>161</v>
      </c>
    </row>
    <row r="33" spans="1:1">
      <c r="A33" s="5" t="s">
        <v>162</v>
      </c>
    </row>
    <row r="34" spans="1:1">
      <c r="A34" s="5" t="s">
        <v>163</v>
      </c>
    </row>
    <row r="35" spans="1:1">
      <c r="A35" s="5" t="s">
        <v>164</v>
      </c>
    </row>
    <row r="36" spans="1:1">
      <c r="A36" s="5" t="s">
        <v>128</v>
      </c>
    </row>
    <row r="37" spans="1:1">
      <c r="A37" s="5" t="s">
        <v>129</v>
      </c>
    </row>
    <row r="38" spans="1:1">
      <c r="A38" s="5" t="s">
        <v>130</v>
      </c>
    </row>
    <row r="39" spans="1:1">
      <c r="A39" s="5" t="s">
        <v>131</v>
      </c>
    </row>
    <row r="40" spans="1:1">
      <c r="A40" s="5" t="s">
        <v>132</v>
      </c>
    </row>
    <row r="41" spans="1:1">
      <c r="A41" s="5" t="s">
        <v>133</v>
      </c>
    </row>
    <row r="42" spans="1:1">
      <c r="A42" s="5" t="s">
        <v>165</v>
      </c>
    </row>
    <row r="43" spans="1:1">
      <c r="A43" s="5" t="s">
        <v>166</v>
      </c>
    </row>
    <row r="44" spans="1:1">
      <c r="A44" s="5" t="s">
        <v>167</v>
      </c>
    </row>
    <row r="45" spans="1:1">
      <c r="A45" s="5" t="s">
        <v>168</v>
      </c>
    </row>
    <row r="46" spans="1:1">
      <c r="A46" s="5" t="s">
        <v>169</v>
      </c>
    </row>
    <row r="47" spans="1:1">
      <c r="A47" s="5" t="s">
        <v>190</v>
      </c>
    </row>
    <row r="48" spans="1:1">
      <c r="A48" s="5" t="s">
        <v>191</v>
      </c>
    </row>
    <row r="49" spans="1:1">
      <c r="A49" s="5" t="s">
        <v>192</v>
      </c>
    </row>
    <row r="50" spans="1:1">
      <c r="A50" s="5" t="s">
        <v>170</v>
      </c>
    </row>
    <row r="51" spans="1:1">
      <c r="A51" s="5" t="s">
        <v>171</v>
      </c>
    </row>
    <row r="52" spans="1:1">
      <c r="A52" s="5" t="s">
        <v>172</v>
      </c>
    </row>
    <row r="53" spans="1:1">
      <c r="A53" s="5" t="s">
        <v>173</v>
      </c>
    </row>
    <row r="54" spans="1:1">
      <c r="A54" s="5" t="s">
        <v>174</v>
      </c>
    </row>
    <row r="55" spans="1:1">
      <c r="A55" s="5" t="s">
        <v>175</v>
      </c>
    </row>
    <row r="56" spans="1:1">
      <c r="A56" s="5" t="s">
        <v>176</v>
      </c>
    </row>
    <row r="57" spans="1:1">
      <c r="A57" s="5" t="s">
        <v>1320</v>
      </c>
    </row>
    <row r="58" spans="1:1">
      <c r="A58" s="5" t="s">
        <v>177</v>
      </c>
    </row>
    <row r="59" spans="1:1">
      <c r="A59" s="5" t="s">
        <v>178</v>
      </c>
    </row>
    <row r="60" spans="1:1">
      <c r="A60" s="5" t="s">
        <v>179</v>
      </c>
    </row>
    <row r="61" spans="1:1">
      <c r="A61" s="5" t="s">
        <v>180</v>
      </c>
    </row>
    <row r="62" spans="1:1">
      <c r="A62" s="5" t="s">
        <v>123</v>
      </c>
    </row>
    <row r="63" spans="1:1">
      <c r="A63" s="5" t="s">
        <v>181</v>
      </c>
    </row>
    <row r="64" spans="1:1">
      <c r="A64" s="5" t="s">
        <v>182</v>
      </c>
    </row>
    <row r="65" spans="1:1">
      <c r="A65" s="5" t="s">
        <v>183</v>
      </c>
    </row>
    <row r="66" spans="1:1">
      <c r="A66" s="5" t="s">
        <v>184</v>
      </c>
    </row>
    <row r="67" spans="1:1">
      <c r="A67" s="5" t="s">
        <v>185</v>
      </c>
    </row>
    <row r="68" spans="1:1">
      <c r="A68" s="5" t="s">
        <v>186</v>
      </c>
    </row>
    <row r="69" spans="1:1">
      <c r="A69" s="5" t="s">
        <v>187</v>
      </c>
    </row>
    <row r="70" spans="1:1">
      <c r="A70" s="5" t="s">
        <v>188</v>
      </c>
    </row>
    <row r="71" spans="1:1">
      <c r="A71" s="5" t="s">
        <v>189</v>
      </c>
    </row>
    <row r="72" spans="1:1">
      <c r="A72" s="5" t="s">
        <v>193</v>
      </c>
    </row>
    <row r="73" spans="1:1">
      <c r="A73" s="5" t="s">
        <v>194</v>
      </c>
    </row>
    <row r="74" spans="1:1">
      <c r="A74" s="5" t="s">
        <v>195</v>
      </c>
    </row>
    <row r="75" spans="1:1">
      <c r="A75" s="5" t="s">
        <v>196</v>
      </c>
    </row>
    <row r="76" spans="1:1">
      <c r="A76" s="5" t="s">
        <v>197</v>
      </c>
    </row>
    <row r="77" spans="1:1">
      <c r="A77" s="5" t="s">
        <v>198</v>
      </c>
    </row>
    <row r="78" spans="1:1">
      <c r="A78" s="5" t="s">
        <v>199</v>
      </c>
    </row>
    <row r="79" spans="1:1">
      <c r="A79" s="5" t="s">
        <v>127</v>
      </c>
    </row>
    <row r="80" spans="1:1">
      <c r="A80" s="5" t="s">
        <v>200</v>
      </c>
    </row>
    <row r="81" spans="1:1">
      <c r="A81" s="5" t="s">
        <v>201</v>
      </c>
    </row>
    <row r="82" spans="1:1">
      <c r="A82" s="5" t="s">
        <v>202</v>
      </c>
    </row>
    <row r="83" spans="1:1">
      <c r="A83" s="5" t="s">
        <v>73</v>
      </c>
    </row>
    <row r="84" spans="1:1">
      <c r="A84" s="5" t="s">
        <v>74</v>
      </c>
    </row>
    <row r="85" spans="1:1">
      <c r="A85" s="5" t="s">
        <v>75</v>
      </c>
    </row>
    <row r="86" spans="1:1">
      <c r="A86" s="5" t="s">
        <v>76</v>
      </c>
    </row>
    <row r="87" spans="1:1">
      <c r="A87" s="5" t="s">
        <v>77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BL470"/>
  <sheetViews>
    <sheetView showGridLines="0" zoomScaleNormal="100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4" width="10" customWidth="1"/>
  </cols>
  <sheetData>
    <row r="2" spans="1:23" s="42" customFormat="1" ht="17.100000000000001" customHeight="1">
      <c r="A2" s="42" t="s">
        <v>208</v>
      </c>
    </row>
    <row r="4" spans="1:23" s="12" customFormat="1" ht="17.100000000000001" customHeight="1">
      <c r="C4" s="58"/>
      <c r="D4" s="165"/>
      <c r="E4" s="166"/>
    </row>
    <row r="7" spans="1:23" s="42" customFormat="1" ht="17.100000000000001" customHeight="1">
      <c r="A7" s="42" t="s">
        <v>2</v>
      </c>
    </row>
    <row r="8" spans="1:23" ht="17.100000000000001" customHeight="1">
      <c r="G8" s="110"/>
      <c r="H8" s="110"/>
      <c r="I8" s="110"/>
      <c r="M8" s="164"/>
    </row>
    <row r="9" spans="1:23" s="135" customFormat="1" ht="17.100000000000001" customHeight="1">
      <c r="A9" s="532"/>
      <c r="C9" s="240"/>
      <c r="D9" s="713">
        <v>1</v>
      </c>
      <c r="E9" s="984"/>
      <c r="F9" s="981"/>
      <c r="G9" s="985" t="s">
        <v>117</v>
      </c>
      <c r="H9" s="721"/>
      <c r="I9" s="721">
        <v>1</v>
      </c>
      <c r="J9" s="703"/>
      <c r="K9" s="701" t="s">
        <v>117</v>
      </c>
      <c r="L9" s="698"/>
      <c r="M9" s="696" t="s">
        <v>126</v>
      </c>
      <c r="N9" s="966"/>
      <c r="O9" s="701" t="s">
        <v>117</v>
      </c>
      <c r="P9" s="696"/>
      <c r="Q9" s="698" t="s">
        <v>126</v>
      </c>
      <c r="R9" s="988"/>
      <c r="S9" s="701" t="s">
        <v>117</v>
      </c>
      <c r="T9" s="161"/>
      <c r="U9" s="162" t="s">
        <v>126</v>
      </c>
      <c r="V9" s="570"/>
      <c r="W9" s="215"/>
    </row>
    <row r="10" spans="1:23" s="135" customFormat="1" ht="17.100000000000001" customHeight="1">
      <c r="A10" s="532"/>
      <c r="C10" s="240"/>
      <c r="D10" s="713"/>
      <c r="E10" s="984"/>
      <c r="F10" s="982"/>
      <c r="G10" s="986"/>
      <c r="H10" s="721"/>
      <c r="I10" s="721"/>
      <c r="J10" s="704"/>
      <c r="K10" s="847"/>
      <c r="L10" s="698"/>
      <c r="M10" s="697"/>
      <c r="N10" s="967"/>
      <c r="O10" s="847"/>
      <c r="P10" s="697"/>
      <c r="Q10" s="698"/>
      <c r="R10" s="989"/>
      <c r="S10" s="702"/>
      <c r="T10" s="167"/>
      <c r="U10" s="156"/>
      <c r="V10" s="157" t="s">
        <v>364</v>
      </c>
      <c r="W10" s="158"/>
    </row>
    <row r="11" spans="1:23" s="135" customFormat="1" ht="17.100000000000001" customHeight="1">
      <c r="A11" s="532"/>
      <c r="C11" s="240"/>
      <c r="D11" s="713"/>
      <c r="E11" s="984"/>
      <c r="F11" s="982"/>
      <c r="G11" s="986"/>
      <c r="H11" s="721"/>
      <c r="I11" s="721"/>
      <c r="J11" s="704"/>
      <c r="K11" s="847"/>
      <c r="L11" s="696"/>
      <c r="M11" s="708"/>
      <c r="N11" s="968"/>
      <c r="O11" s="702"/>
      <c r="P11" s="222"/>
      <c r="Q11" s="156"/>
      <c r="R11" s="157" t="s">
        <v>21</v>
      </c>
      <c r="S11" s="237"/>
      <c r="T11" s="157"/>
      <c r="U11" s="157"/>
      <c r="V11" s="157"/>
      <c r="W11" s="158"/>
    </row>
    <row r="12" spans="1:23" s="135" customFormat="1" ht="17.100000000000001" customHeight="1">
      <c r="A12" s="532"/>
      <c r="C12" s="240"/>
      <c r="D12" s="713"/>
      <c r="E12" s="984"/>
      <c r="F12" s="982"/>
      <c r="G12" s="986"/>
      <c r="H12" s="721"/>
      <c r="I12" s="721"/>
      <c r="J12" s="705"/>
      <c r="K12" s="847"/>
      <c r="L12" s="630"/>
      <c r="M12" s="156"/>
      <c r="N12" s="157" t="s">
        <v>30</v>
      </c>
      <c r="O12" s="157"/>
      <c r="P12" s="157"/>
      <c r="Q12" s="157"/>
      <c r="R12" s="157"/>
      <c r="S12" s="157"/>
      <c r="T12" s="157"/>
      <c r="U12" s="157"/>
      <c r="V12" s="157"/>
      <c r="W12" s="158"/>
    </row>
    <row r="13" spans="1:23" s="135" customFormat="1" ht="17.100000000000001" hidden="1" customHeight="1">
      <c r="A13" s="532"/>
      <c r="C13" s="240"/>
      <c r="D13" s="713"/>
      <c r="E13" s="984"/>
      <c r="F13" s="983"/>
      <c r="G13" s="987"/>
      <c r="H13" s="157"/>
      <c r="I13" s="157"/>
      <c r="J13" s="157"/>
      <c r="K13" s="163"/>
      <c r="L13" s="163"/>
      <c r="M13" s="157"/>
      <c r="N13" s="157"/>
      <c r="O13" s="163"/>
      <c r="P13" s="157"/>
      <c r="Q13" s="157"/>
      <c r="R13" s="157"/>
      <c r="S13" s="157"/>
      <c r="T13" s="157"/>
      <c r="U13" s="157"/>
      <c r="V13" s="157"/>
      <c r="W13" s="158"/>
    </row>
    <row r="14" spans="1:23" ht="17.100000000000001" customHeight="1">
      <c r="A14" s="533"/>
    </row>
    <row r="15" spans="1:23" s="42" customFormat="1" ht="17.100000000000001" customHeight="1">
      <c r="C15" s="42" t="s">
        <v>126</v>
      </c>
    </row>
    <row r="21" spans="1:36" ht="17.100000000000001" customHeight="1">
      <c r="O21" s="763" t="s">
        <v>361</v>
      </c>
      <c r="P21" s="764"/>
      <c r="Q21" s="765"/>
      <c r="R21" s="971" t="s">
        <v>315</v>
      </c>
      <c r="S21" s="971"/>
      <c r="T21" s="971"/>
      <c r="U21" s="769" t="s">
        <v>482</v>
      </c>
      <c r="W21" s="965"/>
    </row>
    <row r="22" spans="1:36" ht="17.100000000000001" customHeight="1">
      <c r="O22" s="784" t="s">
        <v>14</v>
      </c>
      <c r="P22" s="969" t="s">
        <v>316</v>
      </c>
      <c r="Q22" s="970"/>
      <c r="R22" s="971"/>
      <c r="S22" s="971"/>
      <c r="T22" s="971"/>
      <c r="U22" s="770"/>
      <c r="W22" s="965"/>
    </row>
    <row r="23" spans="1:36" ht="37.5" customHeight="1">
      <c r="O23" s="784"/>
      <c r="P23" s="137" t="s">
        <v>13</v>
      </c>
      <c r="Q23" s="137" t="s">
        <v>15</v>
      </c>
      <c r="R23" s="138" t="s">
        <v>319</v>
      </c>
      <c r="S23" s="797" t="s">
        <v>318</v>
      </c>
      <c r="T23" s="797"/>
      <c r="U23" s="771"/>
      <c r="W23" s="965"/>
    </row>
    <row r="24" spans="1:36" ht="17.100000000000001" customHeight="1">
      <c r="G24" s="234"/>
      <c r="H24" s="234"/>
      <c r="I24" s="234"/>
      <c r="J24" s="234"/>
      <c r="K24" s="234"/>
      <c r="M24" s="272" t="s">
        <v>217</v>
      </c>
      <c r="N24" s="430"/>
      <c r="O24" s="972"/>
      <c r="P24" s="972"/>
      <c r="Q24" s="972"/>
      <c r="R24" s="972"/>
      <c r="S24" s="972"/>
      <c r="T24" s="972"/>
      <c r="U24" s="972"/>
      <c r="X24" s="511"/>
      <c r="Y24" s="511"/>
      <c r="Z24" s="511"/>
      <c r="AA24" s="511"/>
      <c r="AB24" s="511"/>
      <c r="AC24" s="511"/>
      <c r="AD24" s="511"/>
      <c r="AE24" s="511"/>
      <c r="AF24" s="511"/>
      <c r="AG24" s="511"/>
      <c r="AH24" s="511"/>
      <c r="AI24" s="511"/>
      <c r="AJ24" s="511"/>
    </row>
    <row r="25" spans="1:36" ht="16.5" customHeight="1">
      <c r="A25" s="762">
        <v>1</v>
      </c>
      <c r="B25" s="603"/>
      <c r="C25" s="603"/>
      <c r="D25" s="603"/>
      <c r="E25" s="604"/>
      <c r="F25" s="605"/>
      <c r="G25" s="605"/>
      <c r="H25" s="605"/>
      <c r="I25" s="606"/>
      <c r="J25" s="256"/>
      <c r="K25" s="608"/>
      <c r="L25" s="614">
        <f>mergeValue(A25)</f>
        <v>1</v>
      </c>
      <c r="M25" s="422" t="s">
        <v>35</v>
      </c>
      <c r="N25" s="267"/>
      <c r="O25" s="804"/>
      <c r="P25" s="805"/>
      <c r="Q25" s="805"/>
      <c r="R25" s="805"/>
      <c r="S25" s="805"/>
      <c r="T25" s="805"/>
      <c r="U25" s="805"/>
      <c r="V25" s="806"/>
      <c r="W25" s="244"/>
      <c r="X25" s="511"/>
      <c r="Y25" s="511"/>
      <c r="Z25" s="511"/>
      <c r="AA25" s="511"/>
      <c r="AB25" s="511"/>
      <c r="AC25" s="511"/>
      <c r="AD25" s="511"/>
      <c r="AE25" s="511"/>
      <c r="AF25" s="511"/>
      <c r="AG25" s="511"/>
      <c r="AH25" s="511"/>
      <c r="AI25" s="511"/>
      <c r="AJ25" s="511"/>
    </row>
    <row r="26" spans="1:36" s="43" customFormat="1" ht="15" customHeight="1">
      <c r="A26" s="762"/>
      <c r="B26" s="762">
        <v>1</v>
      </c>
      <c r="C26" s="603"/>
      <c r="D26" s="603"/>
      <c r="E26" s="605"/>
      <c r="F26" s="605"/>
      <c r="G26" s="605"/>
      <c r="H26" s="605"/>
      <c r="I26" s="255"/>
      <c r="J26" s="235"/>
      <c r="K26" s="258"/>
      <c r="L26" s="615" t="str">
        <f>mergeValue(A26) &amp;"."&amp; mergeValue(B26)</f>
        <v>1.1</v>
      </c>
      <c r="M26" s="279" t="s">
        <v>31</v>
      </c>
      <c r="N26" s="427"/>
      <c r="O26" s="804"/>
      <c r="P26" s="805"/>
      <c r="Q26" s="805"/>
      <c r="R26" s="805"/>
      <c r="S26" s="805"/>
      <c r="T26" s="805"/>
      <c r="U26" s="805"/>
      <c r="V26" s="806"/>
      <c r="W26" s="244"/>
      <c r="X26" s="486"/>
      <c r="Y26" s="486"/>
      <c r="Z26" s="486"/>
      <c r="AA26" s="486"/>
      <c r="AB26" s="486"/>
      <c r="AC26" s="486"/>
      <c r="AD26" s="486"/>
      <c r="AE26" s="486"/>
      <c r="AF26" s="486"/>
      <c r="AG26" s="486"/>
      <c r="AH26" s="486"/>
      <c r="AI26" s="486"/>
      <c r="AJ26" s="486"/>
    </row>
    <row r="27" spans="1:36" s="43" customFormat="1" ht="15" customHeight="1">
      <c r="A27" s="762"/>
      <c r="B27" s="762"/>
      <c r="C27" s="762">
        <v>1</v>
      </c>
      <c r="D27" s="603"/>
      <c r="E27" s="605"/>
      <c r="F27" s="605"/>
      <c r="G27" s="605"/>
      <c r="H27" s="605"/>
      <c r="I27" s="607"/>
      <c r="J27" s="235"/>
      <c r="K27" s="258"/>
      <c r="L27" s="615" t="str">
        <f>mergeValue(A27) &amp;"."&amp; mergeValue(B27)&amp;"."&amp; mergeValue(C27)</f>
        <v>1.1.1</v>
      </c>
      <c r="M27" s="280" t="s">
        <v>18</v>
      </c>
      <c r="N27" s="428"/>
      <c r="O27" s="804"/>
      <c r="P27" s="805"/>
      <c r="Q27" s="805"/>
      <c r="R27" s="805"/>
      <c r="S27" s="805"/>
      <c r="T27" s="805"/>
      <c r="U27" s="805"/>
      <c r="V27" s="806"/>
      <c r="W27" s="244"/>
      <c r="X27" s="486"/>
      <c r="Y27" s="486"/>
      <c r="Z27" s="486"/>
      <c r="AA27" s="486"/>
      <c r="AB27" s="486"/>
      <c r="AC27" s="486"/>
      <c r="AD27" s="486"/>
      <c r="AE27" s="486"/>
      <c r="AF27" s="486"/>
      <c r="AG27" s="486"/>
      <c r="AH27" s="486"/>
      <c r="AI27" s="486"/>
      <c r="AJ27" s="486"/>
    </row>
    <row r="28" spans="1:36" s="43" customFormat="1" ht="15" customHeight="1">
      <c r="A28" s="762"/>
      <c r="B28" s="762"/>
      <c r="C28" s="762"/>
      <c r="D28" s="762">
        <v>1</v>
      </c>
      <c r="E28" s="605"/>
      <c r="F28" s="605"/>
      <c r="G28" s="605"/>
      <c r="H28" s="605"/>
      <c r="I28" s="607"/>
      <c r="J28" s="235"/>
      <c r="K28" s="258"/>
      <c r="L28" s="615" t="str">
        <f>mergeValue(A28) &amp;"."&amp; mergeValue(B28)&amp;"."&amp; mergeValue(C28)&amp;"."&amp; mergeValue(D28)</f>
        <v>1.1.1.1</v>
      </c>
      <c r="M28" s="226" t="s">
        <v>38</v>
      </c>
      <c r="N28" s="429"/>
      <c r="O28" s="804"/>
      <c r="P28" s="805"/>
      <c r="Q28" s="805"/>
      <c r="R28" s="805"/>
      <c r="S28" s="805"/>
      <c r="T28" s="805"/>
      <c r="U28" s="805"/>
      <c r="V28" s="806"/>
      <c r="W28" s="244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</row>
    <row r="29" spans="1:36" s="43" customFormat="1" ht="22.5" customHeight="1">
      <c r="A29" s="762"/>
      <c r="B29" s="762"/>
      <c r="C29" s="762"/>
      <c r="D29" s="762"/>
      <c r="E29" s="762">
        <v>1</v>
      </c>
      <c r="F29" s="605"/>
      <c r="G29" s="605"/>
      <c r="H29" s="603">
        <v>1</v>
      </c>
      <c r="I29" s="762">
        <v>1</v>
      </c>
      <c r="J29" s="605"/>
      <c r="K29" s="610"/>
      <c r="L29" s="615" t="str">
        <f>mergeValue(A29) &amp;"."&amp; mergeValue(B29)&amp;"."&amp; mergeValue(C29)&amp;"."&amp; mergeValue(D29)&amp;"."&amp; mergeValue(E29)</f>
        <v>1.1.1.1.1</v>
      </c>
      <c r="M29" s="227" t="s">
        <v>19</v>
      </c>
      <c r="N29" s="248"/>
      <c r="O29" s="749"/>
      <c r="P29" s="750"/>
      <c r="Q29" s="750"/>
      <c r="R29" s="750"/>
      <c r="S29" s="750"/>
      <c r="T29" s="750"/>
      <c r="U29" s="750"/>
      <c r="V29" s="751"/>
      <c r="W29" s="244"/>
      <c r="X29" s="486"/>
      <c r="Y29" s="486"/>
      <c r="Z29" s="486"/>
      <c r="AA29" s="486"/>
      <c r="AB29" s="486"/>
      <c r="AC29" s="486"/>
      <c r="AD29" s="486"/>
      <c r="AE29" s="486"/>
      <c r="AF29" s="486"/>
      <c r="AG29" s="486"/>
      <c r="AH29" s="486"/>
      <c r="AI29" s="486"/>
      <c r="AJ29" s="486"/>
    </row>
    <row r="30" spans="1:36" s="43" customFormat="1" ht="18" customHeight="1">
      <c r="A30" s="762"/>
      <c r="B30" s="762"/>
      <c r="C30" s="762"/>
      <c r="D30" s="762"/>
      <c r="E30" s="762"/>
      <c r="F30" s="762">
        <v>1</v>
      </c>
      <c r="G30" s="603"/>
      <c r="H30" s="603"/>
      <c r="I30" s="762"/>
      <c r="J30" s="762">
        <v>1</v>
      </c>
      <c r="K30" s="611"/>
      <c r="L30" s="615" t="str">
        <f>mergeValue(A30) &amp;"."&amp; mergeValue(B30)&amp;"."&amp; mergeValue(C30)&amp;"."&amp; mergeValue(D30)&amp;"."&amp; mergeValue(E30)&amp;"."&amp; mergeValue(F30)</f>
        <v>1.1.1.1.1.1</v>
      </c>
      <c r="M30" s="228" t="s">
        <v>20</v>
      </c>
      <c r="N30" s="426"/>
      <c r="O30" s="746"/>
      <c r="P30" s="747"/>
      <c r="Q30" s="747"/>
      <c r="R30" s="747"/>
      <c r="S30" s="747"/>
      <c r="T30" s="747"/>
      <c r="U30" s="747"/>
      <c r="V30" s="748"/>
      <c r="W30" s="244"/>
      <c r="X30" s="486"/>
      <c r="Y30" s="583" t="str">
        <f>strCheckUnique(Z30:Z33)</f>
        <v/>
      </c>
      <c r="Z30" s="486"/>
      <c r="AA30" s="583" t="str">
        <f>IF(O30="","",O30 &amp; ":_")</f>
        <v/>
      </c>
      <c r="AB30" s="486"/>
      <c r="AC30" s="486"/>
      <c r="AD30" s="486"/>
      <c r="AE30" s="486"/>
      <c r="AF30" s="486"/>
      <c r="AG30" s="486"/>
      <c r="AH30" s="486"/>
      <c r="AI30" s="486"/>
      <c r="AJ30" s="486"/>
    </row>
    <row r="31" spans="1:36" s="43" customFormat="1" ht="14.25" customHeight="1">
      <c r="A31" s="762"/>
      <c r="B31" s="762"/>
      <c r="C31" s="762"/>
      <c r="D31" s="762"/>
      <c r="E31" s="762"/>
      <c r="F31" s="762"/>
      <c r="G31" s="603">
        <v>1</v>
      </c>
      <c r="H31" s="603"/>
      <c r="I31" s="762"/>
      <c r="J31" s="762"/>
      <c r="K31" s="611">
        <v>1</v>
      </c>
      <c r="L31" s="615" t="str">
        <f>mergeValue(A31) &amp;"."&amp; mergeValue(B31)&amp;"."&amp; mergeValue(C31)&amp;"."&amp; mergeValue(D31)&amp;"."&amp; mergeValue(E31)&amp;"."&amp; mergeValue(F31)&amp;"."&amp; mergeValue(G31)</f>
        <v>1.1.1.1.1.1.1</v>
      </c>
      <c r="M31" s="229"/>
      <c r="N31" s="261"/>
      <c r="O31" s="249"/>
      <c r="P31" s="249"/>
      <c r="Q31" s="249"/>
      <c r="R31" s="809"/>
      <c r="S31" s="808" t="s">
        <v>116</v>
      </c>
      <c r="T31" s="809"/>
      <c r="U31" s="808" t="s">
        <v>116</v>
      </c>
      <c r="V31" s="249"/>
      <c r="W31" s="244"/>
      <c r="X31" s="486"/>
      <c r="Y31" s="583"/>
      <c r="Z31" s="583" t="str">
        <f>IF(M31="","",M31 )</f>
        <v/>
      </c>
      <c r="AA31" s="583"/>
      <c r="AB31" s="583"/>
      <c r="AC31" s="583"/>
      <c r="AD31" s="486"/>
      <c r="AE31" s="486"/>
      <c r="AF31" s="486"/>
      <c r="AG31" s="486"/>
      <c r="AH31" s="486"/>
      <c r="AI31" s="486"/>
      <c r="AJ31" s="486"/>
    </row>
    <row r="32" spans="1:36" s="43" customFormat="1" ht="14.25" hidden="1" customHeight="1">
      <c r="A32" s="762"/>
      <c r="B32" s="762"/>
      <c r="C32" s="762"/>
      <c r="D32" s="762"/>
      <c r="E32" s="762"/>
      <c r="F32" s="762"/>
      <c r="G32" s="603"/>
      <c r="H32" s="603"/>
      <c r="I32" s="762"/>
      <c r="J32" s="762"/>
      <c r="K32" s="611"/>
      <c r="L32" s="616"/>
      <c r="M32" s="261"/>
      <c r="N32" s="425"/>
      <c r="O32" s="249"/>
      <c r="P32" s="249"/>
      <c r="Q32" s="485" t="str">
        <f>R31 &amp; "-" &amp; T31</f>
        <v>-</v>
      </c>
      <c r="R32" s="810"/>
      <c r="S32" s="808"/>
      <c r="T32" s="810"/>
      <c r="U32" s="808"/>
      <c r="V32" s="261"/>
      <c r="W32" s="246"/>
      <c r="X32" s="486"/>
      <c r="Y32" s="486"/>
      <c r="Z32" s="486"/>
      <c r="AA32" s="486"/>
      <c r="AB32" s="486"/>
      <c r="AC32" s="486"/>
      <c r="AD32" s="486"/>
      <c r="AE32" s="486"/>
      <c r="AF32" s="486"/>
      <c r="AG32" s="486"/>
      <c r="AH32" s="486"/>
      <c r="AI32" s="486"/>
      <c r="AJ32" s="486"/>
    </row>
    <row r="33" spans="1:36" ht="15" customHeight="1">
      <c r="A33" s="762"/>
      <c r="B33" s="762"/>
      <c r="C33" s="762"/>
      <c r="D33" s="762"/>
      <c r="E33" s="762"/>
      <c r="F33" s="762"/>
      <c r="G33" s="605"/>
      <c r="H33" s="603"/>
      <c r="I33" s="762"/>
      <c r="J33" s="762"/>
      <c r="K33" s="610"/>
      <c r="L33" s="145"/>
      <c r="M33" s="231" t="s">
        <v>42</v>
      </c>
      <c r="N33" s="231"/>
      <c r="O33" s="209"/>
      <c r="P33" s="209"/>
      <c r="Q33" s="209"/>
      <c r="R33" s="209"/>
      <c r="S33" s="210"/>
      <c r="T33" s="211"/>
      <c r="U33" s="238"/>
      <c r="V33" s="231"/>
      <c r="W33" s="242"/>
      <c r="X33" s="511"/>
      <c r="Y33" s="511"/>
      <c r="Z33" s="511"/>
      <c r="AA33" s="511"/>
      <c r="AB33" s="511"/>
      <c r="AC33" s="511"/>
      <c r="AD33" s="511"/>
      <c r="AE33" s="511"/>
      <c r="AF33" s="511"/>
      <c r="AG33" s="511"/>
      <c r="AH33" s="511"/>
      <c r="AI33" s="511"/>
      <c r="AJ33" s="511"/>
    </row>
    <row r="34" spans="1:36" ht="15" customHeight="1">
      <c r="A34" s="762"/>
      <c r="B34" s="762"/>
      <c r="C34" s="762"/>
      <c r="D34" s="762"/>
      <c r="E34" s="762"/>
      <c r="F34" s="605"/>
      <c r="G34" s="605"/>
      <c r="H34" s="603"/>
      <c r="I34" s="762"/>
      <c r="J34" s="605"/>
      <c r="K34" s="610"/>
      <c r="L34" s="145"/>
      <c r="M34" s="230" t="s">
        <v>23</v>
      </c>
      <c r="N34" s="230"/>
      <c r="O34" s="209"/>
      <c r="P34" s="209"/>
      <c r="Q34" s="209"/>
      <c r="R34" s="209"/>
      <c r="S34" s="210"/>
      <c r="T34" s="211"/>
      <c r="U34" s="238"/>
      <c r="V34" s="230"/>
      <c r="W34" s="243"/>
      <c r="X34" s="511"/>
      <c r="Y34" s="511"/>
      <c r="Z34" s="511"/>
      <c r="AA34" s="511"/>
      <c r="AB34" s="511"/>
      <c r="AC34" s="511"/>
      <c r="AD34" s="511"/>
      <c r="AE34" s="511"/>
      <c r="AF34" s="511"/>
      <c r="AG34" s="511"/>
      <c r="AH34" s="511"/>
      <c r="AI34" s="511"/>
      <c r="AJ34" s="511"/>
    </row>
    <row r="35" spans="1:36" ht="15" customHeight="1">
      <c r="A35" s="762"/>
      <c r="B35" s="762"/>
      <c r="C35" s="762"/>
      <c r="D35" s="762"/>
      <c r="E35" s="609"/>
      <c r="F35" s="605"/>
      <c r="G35" s="605"/>
      <c r="H35" s="605"/>
      <c r="I35" s="256"/>
      <c r="J35" s="100"/>
      <c r="K35" s="608"/>
      <c r="L35" s="145"/>
      <c r="M35" s="218" t="s">
        <v>24</v>
      </c>
      <c r="N35" s="218"/>
      <c r="O35" s="216"/>
      <c r="P35" s="216"/>
      <c r="Q35" s="216"/>
      <c r="R35" s="216"/>
      <c r="S35" s="210"/>
      <c r="T35" s="211"/>
      <c r="U35" s="210" t="s">
        <v>711</v>
      </c>
      <c r="V35" s="218"/>
      <c r="W35" s="243"/>
      <c r="X35" s="511"/>
      <c r="Y35" s="511"/>
      <c r="Z35" s="511"/>
      <c r="AA35" s="511"/>
      <c r="AB35" s="511"/>
      <c r="AC35" s="511"/>
      <c r="AD35" s="511"/>
      <c r="AE35" s="511"/>
      <c r="AF35" s="511"/>
      <c r="AG35" s="511"/>
      <c r="AH35" s="511"/>
      <c r="AI35" s="511"/>
      <c r="AJ35" s="511"/>
    </row>
    <row r="36" spans="1:36" ht="15" customHeight="1">
      <c r="A36" s="762"/>
      <c r="B36" s="762"/>
      <c r="C36" s="762"/>
      <c r="D36" s="609"/>
      <c r="E36" s="609"/>
      <c r="F36" s="605"/>
      <c r="G36" s="605"/>
      <c r="H36" s="605"/>
      <c r="I36" s="256"/>
      <c r="J36" s="100"/>
      <c r="K36" s="608"/>
      <c r="L36" s="145"/>
      <c r="M36" s="217" t="s">
        <v>32</v>
      </c>
      <c r="N36" s="217"/>
      <c r="O36" s="216"/>
      <c r="P36" s="216"/>
      <c r="Q36" s="216"/>
      <c r="R36" s="216"/>
      <c r="S36" s="210"/>
      <c r="T36" s="211"/>
      <c r="U36" s="238"/>
      <c r="V36" s="217"/>
      <c r="W36" s="243"/>
      <c r="X36" s="511"/>
      <c r="Y36" s="511"/>
      <c r="Z36" s="511"/>
      <c r="AA36" s="511"/>
      <c r="AB36" s="511"/>
      <c r="AC36" s="511"/>
      <c r="AD36" s="511"/>
      <c r="AE36" s="511"/>
      <c r="AF36" s="511"/>
      <c r="AG36" s="511"/>
      <c r="AH36" s="511"/>
      <c r="AI36" s="511"/>
      <c r="AJ36" s="511"/>
    </row>
    <row r="37" spans="1:36" ht="15" customHeight="1">
      <c r="A37" s="762"/>
      <c r="B37" s="762"/>
      <c r="C37" s="609"/>
      <c r="D37" s="609"/>
      <c r="E37" s="609"/>
      <c r="F37" s="609"/>
      <c r="G37" s="621"/>
      <c r="H37" s="256"/>
      <c r="I37" s="612"/>
      <c r="J37" s="100"/>
      <c r="K37" s="613"/>
      <c r="L37" s="145"/>
      <c r="M37" s="216" t="s">
        <v>33</v>
      </c>
      <c r="N37" s="216"/>
      <c r="O37" s="216"/>
      <c r="P37" s="216"/>
      <c r="Q37" s="216"/>
      <c r="R37" s="216"/>
      <c r="S37" s="210"/>
      <c r="T37" s="211"/>
      <c r="U37" s="238"/>
      <c r="V37" s="216"/>
      <c r="W37" s="243"/>
      <c r="X37" s="511"/>
      <c r="Y37" s="511"/>
      <c r="Z37" s="511"/>
      <c r="AA37" s="511"/>
      <c r="AB37" s="511"/>
      <c r="AC37" s="511"/>
      <c r="AD37" s="511"/>
      <c r="AE37" s="511"/>
      <c r="AF37" s="511"/>
      <c r="AG37" s="511"/>
      <c r="AH37" s="511"/>
      <c r="AI37" s="511"/>
      <c r="AJ37" s="511"/>
    </row>
    <row r="38" spans="1:36" ht="15" customHeight="1">
      <c r="A38" s="762"/>
      <c r="B38" s="609"/>
      <c r="C38" s="609"/>
      <c r="D38" s="609"/>
      <c r="E38" s="609"/>
      <c r="F38" s="609"/>
      <c r="G38" s="621"/>
      <c r="H38" s="256"/>
      <c r="I38" s="256"/>
      <c r="J38" s="100"/>
      <c r="K38" s="608"/>
      <c r="L38" s="145"/>
      <c r="M38" s="232" t="s">
        <v>34</v>
      </c>
      <c r="N38" s="232"/>
      <c r="O38" s="209"/>
      <c r="P38" s="209"/>
      <c r="Q38" s="209"/>
      <c r="R38" s="209"/>
      <c r="S38" s="210"/>
      <c r="T38" s="211"/>
      <c r="U38" s="238"/>
      <c r="V38" s="232"/>
      <c r="W38" s="243"/>
      <c r="X38" s="511"/>
      <c r="Y38" s="511"/>
      <c r="Z38" s="511"/>
      <c r="AA38" s="511"/>
      <c r="AB38" s="511"/>
      <c r="AC38" s="511"/>
      <c r="AD38" s="511"/>
      <c r="AE38" s="511"/>
      <c r="AF38" s="511"/>
      <c r="AG38" s="511"/>
      <c r="AH38" s="511"/>
      <c r="AI38" s="511"/>
      <c r="AJ38" s="511"/>
    </row>
    <row r="39" spans="1:36" ht="15" customHeight="1">
      <c r="L39" s="397"/>
      <c r="M39" s="269" t="s">
        <v>377</v>
      </c>
      <c r="N39" s="398"/>
      <c r="O39" s="398"/>
      <c r="P39" s="398"/>
      <c r="Q39" s="398"/>
      <c r="R39" s="398"/>
      <c r="S39" s="398"/>
      <c r="T39" s="398"/>
      <c r="U39" s="398"/>
      <c r="V39" s="232"/>
      <c r="W39" s="243"/>
      <c r="X39" s="511"/>
      <c r="Y39" s="511"/>
      <c r="Z39" s="511"/>
      <c r="AA39" s="511"/>
      <c r="AB39" s="511"/>
      <c r="AC39" s="511"/>
      <c r="AD39" s="511"/>
      <c r="AE39" s="511"/>
      <c r="AF39" s="511"/>
      <c r="AG39" s="511"/>
      <c r="AH39" s="511"/>
      <c r="AI39" s="511"/>
      <c r="AJ39" s="511"/>
    </row>
    <row r="40" spans="1:36" ht="18.75" customHeight="1">
      <c r="X40" s="511"/>
      <c r="Y40" s="511"/>
      <c r="Z40" s="511"/>
      <c r="AA40" s="511"/>
      <c r="AB40" s="511"/>
      <c r="AC40" s="511"/>
      <c r="AD40" s="511"/>
      <c r="AE40" s="511"/>
      <c r="AF40" s="511"/>
      <c r="AG40" s="511"/>
      <c r="AH40" s="511"/>
      <c r="AI40" s="511"/>
      <c r="AJ40" s="511"/>
    </row>
    <row r="41" spans="1:36" s="42" customFormat="1" ht="17.100000000000001" customHeight="1">
      <c r="C41" s="42" t="s">
        <v>78</v>
      </c>
      <c r="O41" s="239"/>
      <c r="R41" s="593"/>
      <c r="S41" s="593"/>
      <c r="T41" s="593"/>
      <c r="U41" s="593"/>
      <c r="V41" s="593"/>
      <c r="W41" s="593"/>
      <c r="X41" s="593"/>
      <c r="Y41" s="593"/>
      <c r="Z41" s="593"/>
      <c r="AA41" s="593"/>
      <c r="AB41" s="593"/>
      <c r="AC41" s="593"/>
      <c r="AD41" s="593"/>
    </row>
    <row r="42" spans="1:36" ht="17.100000000000001" customHeight="1">
      <c r="T42" s="164"/>
      <c r="U42" s="52"/>
      <c r="X42" s="511"/>
      <c r="Y42" s="511"/>
      <c r="Z42" s="511"/>
      <c r="AA42" s="511"/>
      <c r="AB42" s="511"/>
      <c r="AC42" s="511"/>
      <c r="AD42" s="511"/>
      <c r="AE42" s="511"/>
      <c r="AF42" s="511"/>
      <c r="AG42" s="511"/>
      <c r="AH42" s="511"/>
      <c r="AI42" s="511"/>
      <c r="AJ42" s="511"/>
    </row>
    <row r="43" spans="1:36" ht="16.5" customHeight="1">
      <c r="A43" s="762">
        <v>1</v>
      </c>
      <c r="B43" s="603"/>
      <c r="C43" s="603"/>
      <c r="D43" s="603"/>
      <c r="E43" s="604"/>
      <c r="F43" s="605"/>
      <c r="G43" s="605"/>
      <c r="H43" s="605"/>
      <c r="I43" s="606"/>
      <c r="J43" s="256"/>
      <c r="K43" s="608"/>
      <c r="L43" s="614">
        <f>mergeValue(A43)</f>
        <v>1</v>
      </c>
      <c r="M43" s="260" t="s">
        <v>35</v>
      </c>
      <c r="N43" s="267"/>
      <c r="O43" s="804"/>
      <c r="P43" s="805"/>
      <c r="Q43" s="805"/>
      <c r="R43" s="805"/>
      <c r="S43" s="805"/>
      <c r="T43" s="805"/>
      <c r="U43" s="805"/>
      <c r="V43" s="806"/>
      <c r="W43" s="244"/>
      <c r="X43" s="511"/>
      <c r="Y43" s="511"/>
      <c r="Z43" s="511"/>
      <c r="AA43" s="511"/>
      <c r="AB43" s="511"/>
      <c r="AC43" s="511"/>
      <c r="AD43" s="511"/>
      <c r="AE43" s="511"/>
      <c r="AF43" s="511"/>
      <c r="AG43" s="511"/>
      <c r="AH43" s="511"/>
      <c r="AI43" s="511"/>
      <c r="AJ43" s="511"/>
    </row>
    <row r="44" spans="1:36" s="43" customFormat="1" ht="15" customHeight="1">
      <c r="A44" s="762"/>
      <c r="B44" s="762">
        <v>1</v>
      </c>
      <c r="C44" s="603"/>
      <c r="D44" s="603"/>
      <c r="E44" s="605"/>
      <c r="F44" s="605"/>
      <c r="G44" s="605"/>
      <c r="H44" s="605"/>
      <c r="I44" s="255"/>
      <c r="J44" s="235"/>
      <c r="K44" s="258"/>
      <c r="L44" s="615" t="str">
        <f>mergeValue(A44) &amp;"."&amp; mergeValue(B44)</f>
        <v>1.1</v>
      </c>
      <c r="M44" s="212" t="s">
        <v>31</v>
      </c>
      <c r="N44" s="427"/>
      <c r="O44" s="804"/>
      <c r="P44" s="805"/>
      <c r="Q44" s="805"/>
      <c r="R44" s="805"/>
      <c r="S44" s="805"/>
      <c r="T44" s="805"/>
      <c r="U44" s="805"/>
      <c r="V44" s="806"/>
      <c r="W44" s="244"/>
      <c r="X44" s="486"/>
      <c r="Y44" s="486"/>
      <c r="Z44" s="486"/>
      <c r="AA44" s="486"/>
      <c r="AB44" s="486"/>
      <c r="AC44" s="486"/>
      <c r="AD44" s="486"/>
      <c r="AE44" s="486"/>
      <c r="AF44" s="486"/>
      <c r="AG44" s="486"/>
      <c r="AH44" s="486"/>
      <c r="AI44" s="486"/>
      <c r="AJ44" s="486"/>
    </row>
    <row r="45" spans="1:36" s="43" customFormat="1" ht="15" customHeight="1">
      <c r="A45" s="762"/>
      <c r="B45" s="762"/>
      <c r="C45" s="762">
        <v>1</v>
      </c>
      <c r="D45" s="603"/>
      <c r="E45" s="605"/>
      <c r="F45" s="605"/>
      <c r="G45" s="605"/>
      <c r="H45" s="605"/>
      <c r="I45" s="607"/>
      <c r="J45" s="235"/>
      <c r="K45" s="258"/>
      <c r="L45" s="615" t="str">
        <f>mergeValue(A45) &amp;"."&amp; mergeValue(B45)&amp;"."&amp; mergeValue(C45)</f>
        <v>1.1.1</v>
      </c>
      <c r="M45" s="213" t="s">
        <v>18</v>
      </c>
      <c r="N45" s="428"/>
      <c r="O45" s="804"/>
      <c r="P45" s="805"/>
      <c r="Q45" s="805"/>
      <c r="R45" s="805"/>
      <c r="S45" s="805"/>
      <c r="T45" s="805"/>
      <c r="U45" s="805"/>
      <c r="V45" s="806"/>
      <c r="W45" s="244"/>
      <c r="X45" s="486"/>
      <c r="Y45" s="486"/>
      <c r="Z45" s="486"/>
      <c r="AA45" s="486"/>
      <c r="AB45" s="486"/>
      <c r="AC45" s="486"/>
      <c r="AD45" s="486"/>
      <c r="AE45" s="486"/>
      <c r="AF45" s="486"/>
      <c r="AG45" s="486"/>
      <c r="AH45" s="486"/>
      <c r="AI45" s="486"/>
      <c r="AJ45" s="486"/>
    </row>
    <row r="46" spans="1:36" s="43" customFormat="1" ht="15" customHeight="1">
      <c r="A46" s="762"/>
      <c r="B46" s="762"/>
      <c r="C46" s="762"/>
      <c r="D46" s="762">
        <v>1</v>
      </c>
      <c r="E46" s="605"/>
      <c r="F46" s="605"/>
      <c r="G46" s="605"/>
      <c r="H46" s="605"/>
      <c r="I46" s="607"/>
      <c r="J46" s="235"/>
      <c r="K46" s="258"/>
      <c r="L46" s="615" t="str">
        <f>mergeValue(A46) &amp;"."&amp; mergeValue(B46)&amp;"."&amp; mergeValue(C46)&amp;"."&amp; mergeValue(D46)</f>
        <v>1.1.1.1</v>
      </c>
      <c r="M46" s="214" t="s">
        <v>38</v>
      </c>
      <c r="N46" s="429"/>
      <c r="O46" s="804"/>
      <c r="P46" s="805"/>
      <c r="Q46" s="805"/>
      <c r="R46" s="805"/>
      <c r="S46" s="805"/>
      <c r="T46" s="805"/>
      <c r="U46" s="805"/>
      <c r="V46" s="806"/>
      <c r="W46" s="244"/>
      <c r="X46" s="486"/>
      <c r="Y46" s="486"/>
      <c r="Z46" s="486"/>
      <c r="AA46" s="486"/>
      <c r="AB46" s="486"/>
      <c r="AC46" s="486"/>
      <c r="AD46" s="486"/>
      <c r="AE46" s="486"/>
      <c r="AF46" s="486"/>
      <c r="AG46" s="486"/>
      <c r="AH46" s="486"/>
      <c r="AI46" s="486"/>
      <c r="AJ46" s="486"/>
    </row>
    <row r="47" spans="1:36" s="43" customFormat="1" ht="24.95" customHeight="1">
      <c r="A47" s="762"/>
      <c r="B47" s="762"/>
      <c r="C47" s="762"/>
      <c r="D47" s="762"/>
      <c r="E47" s="762">
        <v>1</v>
      </c>
      <c r="F47" s="605"/>
      <c r="G47" s="605"/>
      <c r="H47" s="603">
        <v>1</v>
      </c>
      <c r="I47" s="762">
        <v>1</v>
      </c>
      <c r="J47" s="605"/>
      <c r="K47" s="610"/>
      <c r="L47" s="615" t="str">
        <f>mergeValue(A47) &amp;"."&amp; mergeValue(B47)&amp;"."&amp; mergeValue(C47)&amp;"."&amp; mergeValue(D47)&amp;"."&amp; mergeValue(E47)</f>
        <v>1.1.1.1.1</v>
      </c>
      <c r="M47" s="227" t="s">
        <v>19</v>
      </c>
      <c r="N47" s="248"/>
      <c r="O47" s="749"/>
      <c r="P47" s="750"/>
      <c r="Q47" s="750"/>
      <c r="R47" s="750"/>
      <c r="S47" s="750"/>
      <c r="T47" s="750"/>
      <c r="U47" s="750"/>
      <c r="V47" s="751"/>
      <c r="W47" s="244"/>
      <c r="X47" s="486"/>
      <c r="Y47" s="486"/>
      <c r="Z47" s="486"/>
      <c r="AA47" s="486"/>
      <c r="AB47" s="486"/>
      <c r="AC47" s="486"/>
      <c r="AD47" s="486"/>
      <c r="AE47" s="486"/>
      <c r="AF47" s="486"/>
      <c r="AG47" s="486"/>
      <c r="AH47" s="486"/>
      <c r="AI47" s="486"/>
      <c r="AJ47" s="486"/>
    </row>
    <row r="48" spans="1:36" s="43" customFormat="1" ht="15" customHeight="1">
      <c r="A48" s="762"/>
      <c r="B48" s="762"/>
      <c r="C48" s="762"/>
      <c r="D48" s="762"/>
      <c r="E48" s="762"/>
      <c r="F48" s="762">
        <v>1</v>
      </c>
      <c r="G48" s="603"/>
      <c r="H48" s="603"/>
      <c r="I48" s="762"/>
      <c r="J48" s="762">
        <v>1</v>
      </c>
      <c r="K48" s="611"/>
      <c r="L48" s="615" t="str">
        <f>mergeValue(A48) &amp;"."&amp; mergeValue(B48)&amp;"."&amp; mergeValue(C48)&amp;"."&amp; mergeValue(D48)&amp;"."&amp; mergeValue(E48)&amp;"."&amp; mergeValue(F48)</f>
        <v>1.1.1.1.1.1</v>
      </c>
      <c r="M48" s="228" t="s">
        <v>20</v>
      </c>
      <c r="N48" s="426"/>
      <c r="O48" s="746"/>
      <c r="P48" s="747"/>
      <c r="Q48" s="747"/>
      <c r="R48" s="747"/>
      <c r="S48" s="747"/>
      <c r="T48" s="747"/>
      <c r="U48" s="747"/>
      <c r="V48" s="748"/>
      <c r="W48" s="244"/>
      <c r="X48" s="486"/>
      <c r="Y48" s="583" t="str">
        <f>strCheckUnique(Z48:Z51)</f>
        <v/>
      </c>
      <c r="Z48" s="486"/>
      <c r="AA48" s="583"/>
      <c r="AB48" s="486"/>
      <c r="AC48" s="486"/>
      <c r="AD48" s="486"/>
      <c r="AE48" s="486"/>
      <c r="AF48" s="486"/>
      <c r="AG48" s="486"/>
      <c r="AH48" s="486"/>
      <c r="AI48" s="486"/>
      <c r="AJ48" s="486"/>
    </row>
    <row r="49" spans="1:64" s="43" customFormat="1" ht="16.5" customHeight="1">
      <c r="A49" s="762"/>
      <c r="B49" s="762"/>
      <c r="C49" s="762"/>
      <c r="D49" s="762"/>
      <c r="E49" s="762"/>
      <c r="F49" s="762"/>
      <c r="G49" s="603">
        <v>1</v>
      </c>
      <c r="H49" s="603"/>
      <c r="I49" s="762"/>
      <c r="J49" s="762"/>
      <c r="K49" s="611">
        <v>1</v>
      </c>
      <c r="L49" s="615" t="str">
        <f>mergeValue(A49) &amp;"."&amp; mergeValue(B49)&amp;"."&amp; mergeValue(C49)&amp;"."&amp; mergeValue(D49)&amp;"."&amp; mergeValue(E49)&amp;"."&amp; mergeValue(F49)&amp;"."&amp; mergeValue(G49)</f>
        <v>1.1.1.1.1.1.1</v>
      </c>
      <c r="M49" s="229"/>
      <c r="N49" s="261"/>
      <c r="O49" s="249"/>
      <c r="P49" s="249"/>
      <c r="Q49" s="249"/>
      <c r="R49" s="809"/>
      <c r="S49" s="808" t="s">
        <v>116</v>
      </c>
      <c r="T49" s="809"/>
      <c r="U49" s="808" t="s">
        <v>116</v>
      </c>
      <c r="V49" s="249"/>
      <c r="W49" s="244"/>
      <c r="X49" s="486"/>
      <c r="Y49" s="583"/>
      <c r="Z49" s="583" t="str">
        <f>IF(M49="","",M49 )</f>
        <v/>
      </c>
      <c r="AA49" s="583"/>
      <c r="AB49" s="583"/>
      <c r="AC49" s="583"/>
      <c r="AD49" s="486"/>
      <c r="AE49" s="486"/>
      <c r="AF49" s="486"/>
      <c r="AG49" s="486"/>
      <c r="AH49" s="486"/>
      <c r="AI49" s="486"/>
      <c r="AJ49" s="486"/>
    </row>
    <row r="50" spans="1:64" s="43" customFormat="1" ht="0.2" customHeight="1">
      <c r="A50" s="762"/>
      <c r="B50" s="762"/>
      <c r="C50" s="762"/>
      <c r="D50" s="762"/>
      <c r="E50" s="762"/>
      <c r="F50" s="762"/>
      <c r="G50" s="603"/>
      <c r="H50" s="603"/>
      <c r="I50" s="762"/>
      <c r="J50" s="762"/>
      <c r="K50" s="611"/>
      <c r="L50" s="616"/>
      <c r="M50" s="261"/>
      <c r="N50" s="261"/>
      <c r="O50" s="261"/>
      <c r="P50" s="261"/>
      <c r="Q50" s="485" t="str">
        <f>R49 &amp; "-" &amp; T49</f>
        <v>-</v>
      </c>
      <c r="R50" s="810"/>
      <c r="S50" s="808"/>
      <c r="T50" s="810"/>
      <c r="U50" s="808"/>
      <c r="V50" s="261"/>
      <c r="W50" s="246"/>
      <c r="X50" s="486"/>
      <c r="Y50" s="486"/>
      <c r="Z50" s="486"/>
      <c r="AA50" s="486"/>
      <c r="AB50" s="486"/>
      <c r="AC50" s="486"/>
      <c r="AD50" s="486"/>
      <c r="AE50" s="486"/>
      <c r="AF50" s="486"/>
      <c r="AG50" s="486"/>
      <c r="AH50" s="486"/>
      <c r="AI50" s="486"/>
      <c r="AJ50" s="486"/>
    </row>
    <row r="51" spans="1:64" ht="15" customHeight="1">
      <c r="A51" s="762"/>
      <c r="B51" s="762"/>
      <c r="C51" s="762"/>
      <c r="D51" s="762"/>
      <c r="E51" s="762"/>
      <c r="F51" s="762"/>
      <c r="G51" s="605"/>
      <c r="H51" s="603"/>
      <c r="I51" s="762"/>
      <c r="J51" s="762"/>
      <c r="K51" s="610"/>
      <c r="L51" s="145"/>
      <c r="M51" s="231" t="s">
        <v>42</v>
      </c>
      <c r="N51" s="231"/>
      <c r="O51" s="231"/>
      <c r="P51" s="231"/>
      <c r="Q51" s="231"/>
      <c r="R51" s="231"/>
      <c r="S51" s="231"/>
      <c r="T51" s="231"/>
      <c r="U51" s="437"/>
      <c r="V51" s="231"/>
      <c r="W51" s="242"/>
      <c r="X51" s="511"/>
      <c r="Y51" s="511"/>
      <c r="Z51" s="511"/>
      <c r="AA51" s="511"/>
      <c r="AB51" s="511"/>
      <c r="AC51" s="511"/>
      <c r="AD51" s="511"/>
      <c r="AE51" s="511"/>
      <c r="AF51" s="511"/>
      <c r="AG51" s="511"/>
      <c r="AH51" s="511"/>
      <c r="AI51" s="511"/>
      <c r="AJ51" s="511"/>
    </row>
    <row r="52" spans="1:64" ht="15" customHeight="1">
      <c r="A52" s="762"/>
      <c r="B52" s="762"/>
      <c r="C52" s="762"/>
      <c r="D52" s="762"/>
      <c r="E52" s="762"/>
      <c r="F52" s="605"/>
      <c r="G52" s="605"/>
      <c r="H52" s="603"/>
      <c r="I52" s="762"/>
      <c r="J52" s="605"/>
      <c r="K52" s="610"/>
      <c r="L52" s="145"/>
      <c r="M52" s="230" t="s">
        <v>23</v>
      </c>
      <c r="N52" s="230"/>
      <c r="O52" s="230"/>
      <c r="P52" s="230"/>
      <c r="Q52" s="230"/>
      <c r="R52" s="230"/>
      <c r="S52" s="230"/>
      <c r="T52" s="230"/>
      <c r="U52" s="438"/>
      <c r="V52" s="230"/>
      <c r="W52" s="243"/>
      <c r="X52" s="511"/>
      <c r="Y52" s="511"/>
      <c r="Z52" s="511"/>
      <c r="AA52" s="511"/>
      <c r="AB52" s="511"/>
      <c r="AC52" s="511"/>
      <c r="AD52" s="511"/>
      <c r="AE52" s="511"/>
      <c r="AF52" s="511"/>
      <c r="AG52" s="511"/>
      <c r="AH52" s="511"/>
      <c r="AI52" s="511"/>
      <c r="AJ52" s="511"/>
    </row>
    <row r="53" spans="1:64" ht="15" customHeight="1">
      <c r="A53" s="762"/>
      <c r="B53" s="762"/>
      <c r="C53" s="762"/>
      <c r="D53" s="762"/>
      <c r="E53" s="609"/>
      <c r="F53" s="605"/>
      <c r="G53" s="605"/>
      <c r="H53" s="605"/>
      <c r="I53" s="256"/>
      <c r="J53" s="100"/>
      <c r="K53" s="608"/>
      <c r="L53" s="145"/>
      <c r="M53" s="218" t="s">
        <v>24</v>
      </c>
      <c r="N53" s="218"/>
      <c r="O53" s="218"/>
      <c r="P53" s="218"/>
      <c r="Q53" s="218"/>
      <c r="R53" s="218"/>
      <c r="S53" s="218"/>
      <c r="T53" s="218"/>
      <c r="U53" s="433"/>
      <c r="V53" s="218"/>
      <c r="W53" s="243"/>
      <c r="X53" s="511"/>
      <c r="Y53" s="511"/>
      <c r="Z53" s="511"/>
      <c r="AA53" s="511"/>
      <c r="AB53" s="511"/>
      <c r="AC53" s="511"/>
      <c r="AD53" s="511"/>
      <c r="AE53" s="511"/>
      <c r="AF53" s="511"/>
      <c r="AG53" s="511"/>
      <c r="AH53" s="511"/>
      <c r="AI53" s="511"/>
      <c r="AJ53" s="511"/>
    </row>
    <row r="54" spans="1:64" ht="15" customHeight="1">
      <c r="A54" s="762"/>
      <c r="B54" s="762"/>
      <c r="C54" s="762"/>
      <c r="D54" s="609"/>
      <c r="E54" s="609"/>
      <c r="F54" s="605"/>
      <c r="G54" s="605"/>
      <c r="H54" s="605"/>
      <c r="I54" s="256"/>
      <c r="J54" s="100"/>
      <c r="K54" s="608"/>
      <c r="L54" s="145"/>
      <c r="M54" s="217" t="s">
        <v>32</v>
      </c>
      <c r="N54" s="217"/>
      <c r="O54" s="217"/>
      <c r="P54" s="217"/>
      <c r="Q54" s="217"/>
      <c r="R54" s="217"/>
      <c r="S54" s="217"/>
      <c r="T54" s="217"/>
      <c r="U54" s="434"/>
      <c r="V54" s="217"/>
      <c r="W54" s="243"/>
      <c r="X54" s="511"/>
      <c r="Y54" s="511"/>
      <c r="Z54" s="511"/>
      <c r="AA54" s="511"/>
      <c r="AB54" s="511"/>
      <c r="AC54" s="511"/>
      <c r="AD54" s="511"/>
      <c r="AE54" s="511"/>
      <c r="AF54" s="511"/>
      <c r="AG54" s="511"/>
      <c r="AH54" s="511"/>
      <c r="AI54" s="511"/>
      <c r="AJ54" s="511"/>
    </row>
    <row r="55" spans="1:64" ht="15" customHeight="1">
      <c r="A55" s="762"/>
      <c r="B55" s="762"/>
      <c r="C55" s="609"/>
      <c r="D55" s="609"/>
      <c r="E55" s="609"/>
      <c r="F55" s="609"/>
      <c r="G55" s="621"/>
      <c r="H55" s="256"/>
      <c r="I55" s="612"/>
      <c r="J55" s="100"/>
      <c r="K55" s="613"/>
      <c r="L55" s="145"/>
      <c r="M55" s="216" t="s">
        <v>33</v>
      </c>
      <c r="N55" s="216"/>
      <c r="O55" s="216"/>
      <c r="P55" s="216"/>
      <c r="Q55" s="216"/>
      <c r="R55" s="216"/>
      <c r="S55" s="216"/>
      <c r="T55" s="216"/>
      <c r="U55" s="435"/>
      <c r="V55" s="216"/>
      <c r="W55" s="243"/>
      <c r="X55" s="511"/>
      <c r="Y55" s="511"/>
      <c r="Z55" s="511"/>
      <c r="AA55" s="511"/>
      <c r="AB55" s="511"/>
      <c r="AC55" s="511"/>
      <c r="AD55" s="511"/>
      <c r="AE55" s="511"/>
      <c r="AF55" s="511"/>
      <c r="AG55" s="511"/>
      <c r="AH55" s="511"/>
      <c r="AI55" s="511"/>
      <c r="AJ55" s="511"/>
    </row>
    <row r="56" spans="1:64" ht="15" customHeight="1">
      <c r="A56" s="762"/>
      <c r="B56" s="609"/>
      <c r="C56" s="609"/>
      <c r="D56" s="609"/>
      <c r="E56" s="609"/>
      <c r="F56" s="609"/>
      <c r="G56" s="621"/>
      <c r="H56" s="256"/>
      <c r="I56" s="256"/>
      <c r="J56" s="100"/>
      <c r="K56" s="608"/>
      <c r="L56" s="145"/>
      <c r="M56" s="232" t="s">
        <v>34</v>
      </c>
      <c r="N56" s="232"/>
      <c r="O56" s="232"/>
      <c r="P56" s="232"/>
      <c r="Q56" s="232"/>
      <c r="R56" s="232"/>
      <c r="S56" s="232"/>
      <c r="T56" s="232"/>
      <c r="U56" s="439"/>
      <c r="V56" s="232"/>
      <c r="W56" s="243"/>
      <c r="X56" s="511"/>
      <c r="Y56" s="511"/>
      <c r="Z56" s="511"/>
      <c r="AA56" s="511"/>
      <c r="AB56" s="511"/>
      <c r="AC56" s="511"/>
      <c r="AD56" s="511"/>
      <c r="AE56" s="511"/>
      <c r="AF56" s="511"/>
      <c r="AG56" s="511"/>
      <c r="AH56" s="511"/>
      <c r="AI56" s="511"/>
      <c r="AJ56" s="511"/>
    </row>
    <row r="57" spans="1:64" ht="15" customHeight="1">
      <c r="L57" s="397"/>
      <c r="M57" s="269" t="s">
        <v>377</v>
      </c>
      <c r="N57" s="398"/>
      <c r="O57" s="398"/>
      <c r="P57" s="398"/>
      <c r="Q57" s="398"/>
      <c r="R57" s="398"/>
      <c r="S57" s="398"/>
      <c r="T57" s="398"/>
      <c r="U57" s="398"/>
      <c r="V57" s="232"/>
      <c r="W57" s="243"/>
      <c r="X57" s="511"/>
      <c r="Y57" s="511"/>
      <c r="Z57" s="511"/>
      <c r="AA57" s="511"/>
      <c r="AB57" s="511"/>
      <c r="AC57" s="511"/>
      <c r="AD57" s="511"/>
      <c r="AE57" s="511"/>
      <c r="AF57" s="511"/>
      <c r="AG57" s="511"/>
      <c r="AH57" s="511"/>
      <c r="AI57" s="511"/>
      <c r="AJ57" s="511"/>
    </row>
    <row r="58" spans="1:64" s="42" customFormat="1" ht="17.100000000000001" customHeight="1">
      <c r="C58" s="42" t="s">
        <v>79</v>
      </c>
      <c r="V58" s="239"/>
      <c r="X58" s="593"/>
      <c r="Y58" s="593"/>
      <c r="Z58" s="593"/>
      <c r="AA58" s="593"/>
      <c r="AB58" s="593"/>
      <c r="AC58" s="593"/>
      <c r="AD58" s="593"/>
      <c r="AE58" s="593"/>
      <c r="AF58" s="593"/>
      <c r="AG58" s="593"/>
      <c r="AH58" s="593"/>
      <c r="AI58" s="593"/>
      <c r="AJ58" s="593"/>
    </row>
    <row r="59" spans="1:64" ht="17.100000000000001" customHeight="1">
      <c r="T59" s="164"/>
      <c r="U59" s="52"/>
      <c r="X59" s="511"/>
      <c r="Y59" s="511"/>
      <c r="Z59" s="511"/>
      <c r="AA59" s="511"/>
      <c r="AB59" s="511"/>
      <c r="AC59" s="511"/>
      <c r="AD59" s="511"/>
      <c r="AE59" s="511"/>
      <c r="AF59" s="511"/>
      <c r="AG59" s="511"/>
      <c r="AH59" s="511"/>
      <c r="AI59" s="511"/>
      <c r="AJ59" s="511"/>
    </row>
    <row r="60" spans="1:64" ht="16.5" customHeight="1">
      <c r="A60" s="762">
        <v>1</v>
      </c>
      <c r="B60" s="603"/>
      <c r="C60" s="603"/>
      <c r="D60" s="603"/>
      <c r="E60" s="604"/>
      <c r="F60" s="605"/>
      <c r="G60" s="605"/>
      <c r="H60" s="605"/>
      <c r="I60" s="606"/>
      <c r="J60" s="256"/>
      <c r="K60" s="608"/>
      <c r="L60" s="614">
        <f>mergeValue(A60)</f>
        <v>1</v>
      </c>
      <c r="M60" s="260" t="s">
        <v>35</v>
      </c>
      <c r="N60" s="267"/>
      <c r="O60" s="804"/>
      <c r="P60" s="805"/>
      <c r="Q60" s="805"/>
      <c r="R60" s="805"/>
      <c r="S60" s="805"/>
      <c r="T60" s="805"/>
      <c r="U60" s="805"/>
      <c r="V60" s="805"/>
      <c r="W60" s="805"/>
      <c r="X60" s="805"/>
      <c r="Y60" s="805"/>
      <c r="Z60" s="805"/>
      <c r="AA60" s="805"/>
      <c r="AB60" s="805"/>
      <c r="AC60" s="805"/>
      <c r="AD60" s="805"/>
      <c r="AE60" s="805"/>
      <c r="AF60" s="805"/>
      <c r="AG60" s="805"/>
      <c r="AH60" s="805"/>
      <c r="AI60" s="805"/>
      <c r="AJ60" s="805"/>
      <c r="AK60" s="805"/>
      <c r="AL60" s="805"/>
      <c r="AM60" s="805"/>
      <c r="AN60" s="805"/>
      <c r="AO60" s="805"/>
      <c r="AP60" s="805"/>
      <c r="AQ60" s="805"/>
      <c r="AR60" s="805"/>
      <c r="AS60" s="805"/>
      <c r="AT60" s="805"/>
      <c r="AU60" s="805"/>
      <c r="AV60" s="805"/>
      <c r="AW60" s="805"/>
      <c r="AX60" s="806"/>
      <c r="AY60" s="244"/>
      <c r="AZ60" s="511"/>
      <c r="BA60" s="511"/>
      <c r="BB60" s="511"/>
      <c r="BC60" s="511"/>
      <c r="BD60" s="511"/>
      <c r="BE60" s="511"/>
      <c r="BF60" s="511"/>
      <c r="BG60" s="511"/>
      <c r="BH60" s="511"/>
      <c r="BI60" s="511"/>
      <c r="BJ60" s="511"/>
      <c r="BK60" s="511"/>
      <c r="BL60" s="511"/>
    </row>
    <row r="61" spans="1:64" s="43" customFormat="1" ht="15" customHeight="1">
      <c r="A61" s="762"/>
      <c r="B61" s="762">
        <v>1</v>
      </c>
      <c r="C61" s="603"/>
      <c r="D61" s="603"/>
      <c r="E61" s="605"/>
      <c r="F61" s="605"/>
      <c r="G61" s="605"/>
      <c r="H61" s="605"/>
      <c r="I61" s="255"/>
      <c r="J61" s="235"/>
      <c r="K61" s="258"/>
      <c r="L61" s="615" t="str">
        <f>mergeValue(A61) &amp;"."&amp; mergeValue(B61)</f>
        <v>1.1</v>
      </c>
      <c r="M61" s="212" t="s">
        <v>31</v>
      </c>
      <c r="N61" s="427"/>
      <c r="O61" s="804"/>
      <c r="P61" s="805"/>
      <c r="Q61" s="805"/>
      <c r="R61" s="805"/>
      <c r="S61" s="805"/>
      <c r="T61" s="805"/>
      <c r="U61" s="805"/>
      <c r="V61" s="805"/>
      <c r="W61" s="805"/>
      <c r="X61" s="805"/>
      <c r="Y61" s="805"/>
      <c r="Z61" s="805"/>
      <c r="AA61" s="805"/>
      <c r="AB61" s="805"/>
      <c r="AC61" s="805"/>
      <c r="AD61" s="805"/>
      <c r="AE61" s="805"/>
      <c r="AF61" s="805"/>
      <c r="AG61" s="805"/>
      <c r="AH61" s="805"/>
      <c r="AI61" s="805"/>
      <c r="AJ61" s="805"/>
      <c r="AK61" s="805"/>
      <c r="AL61" s="805"/>
      <c r="AM61" s="805"/>
      <c r="AN61" s="805"/>
      <c r="AO61" s="805"/>
      <c r="AP61" s="805"/>
      <c r="AQ61" s="805"/>
      <c r="AR61" s="805"/>
      <c r="AS61" s="805"/>
      <c r="AT61" s="805"/>
      <c r="AU61" s="805"/>
      <c r="AV61" s="805"/>
      <c r="AW61" s="805"/>
      <c r="AX61" s="806"/>
      <c r="AY61" s="244"/>
      <c r="AZ61" s="486"/>
      <c r="BA61" s="486"/>
      <c r="BB61" s="486"/>
      <c r="BC61" s="486"/>
      <c r="BD61" s="486"/>
      <c r="BE61" s="486"/>
      <c r="BF61" s="486"/>
      <c r="BG61" s="486"/>
      <c r="BH61" s="486"/>
      <c r="BI61" s="486"/>
      <c r="BJ61" s="486"/>
      <c r="BK61" s="486"/>
      <c r="BL61" s="486"/>
    </row>
    <row r="62" spans="1:64" s="43" customFormat="1" ht="15" customHeight="1">
      <c r="A62" s="762"/>
      <c r="B62" s="762"/>
      <c r="C62" s="762">
        <v>1</v>
      </c>
      <c r="D62" s="603"/>
      <c r="E62" s="605"/>
      <c r="F62" s="605"/>
      <c r="G62" s="605"/>
      <c r="H62" s="605"/>
      <c r="I62" s="607"/>
      <c r="J62" s="235"/>
      <c r="K62" s="258"/>
      <c r="L62" s="615" t="str">
        <f>mergeValue(A62) &amp;"."&amp; mergeValue(B62)&amp;"."&amp; mergeValue(C62)</f>
        <v>1.1.1</v>
      </c>
      <c r="M62" s="213" t="s">
        <v>18</v>
      </c>
      <c r="N62" s="428"/>
      <c r="O62" s="804"/>
      <c r="P62" s="805"/>
      <c r="Q62" s="805"/>
      <c r="R62" s="805"/>
      <c r="S62" s="805"/>
      <c r="T62" s="805"/>
      <c r="U62" s="805"/>
      <c r="V62" s="805"/>
      <c r="W62" s="805"/>
      <c r="X62" s="805"/>
      <c r="Y62" s="805"/>
      <c r="Z62" s="805"/>
      <c r="AA62" s="805"/>
      <c r="AB62" s="805"/>
      <c r="AC62" s="805"/>
      <c r="AD62" s="805"/>
      <c r="AE62" s="805"/>
      <c r="AF62" s="805"/>
      <c r="AG62" s="805"/>
      <c r="AH62" s="805"/>
      <c r="AI62" s="805"/>
      <c r="AJ62" s="805"/>
      <c r="AK62" s="805"/>
      <c r="AL62" s="805"/>
      <c r="AM62" s="805"/>
      <c r="AN62" s="805"/>
      <c r="AO62" s="805"/>
      <c r="AP62" s="805"/>
      <c r="AQ62" s="805"/>
      <c r="AR62" s="805"/>
      <c r="AS62" s="805"/>
      <c r="AT62" s="805"/>
      <c r="AU62" s="805"/>
      <c r="AV62" s="805"/>
      <c r="AW62" s="805"/>
      <c r="AX62" s="806"/>
      <c r="AY62" s="244"/>
      <c r="AZ62" s="486"/>
      <c r="BA62" s="486"/>
      <c r="BB62" s="486"/>
      <c r="BC62" s="486"/>
      <c r="BD62" s="486"/>
      <c r="BE62" s="486"/>
      <c r="BF62" s="486"/>
      <c r="BG62" s="486"/>
      <c r="BH62" s="486"/>
      <c r="BI62" s="486"/>
      <c r="BJ62" s="486"/>
      <c r="BK62" s="486"/>
      <c r="BL62" s="486"/>
    </row>
    <row r="63" spans="1:64" s="43" customFormat="1" ht="15" customHeight="1">
      <c r="A63" s="762"/>
      <c r="B63" s="762"/>
      <c r="C63" s="762"/>
      <c r="D63" s="762">
        <v>1</v>
      </c>
      <c r="E63" s="605"/>
      <c r="F63" s="605"/>
      <c r="G63" s="605"/>
      <c r="H63" s="605"/>
      <c r="I63" s="607"/>
      <c r="J63" s="235"/>
      <c r="K63" s="258"/>
      <c r="L63" s="615" t="str">
        <f>mergeValue(A63) &amp;"."&amp; mergeValue(B63)&amp;"."&amp; mergeValue(C63)&amp;"."&amp; mergeValue(D63)</f>
        <v>1.1.1.1</v>
      </c>
      <c r="M63" s="214" t="s">
        <v>38</v>
      </c>
      <c r="N63" s="429"/>
      <c r="O63" s="804"/>
      <c r="P63" s="805"/>
      <c r="Q63" s="805"/>
      <c r="R63" s="805"/>
      <c r="S63" s="805"/>
      <c r="T63" s="805"/>
      <c r="U63" s="805"/>
      <c r="V63" s="805"/>
      <c r="W63" s="805"/>
      <c r="X63" s="805"/>
      <c r="Y63" s="805"/>
      <c r="Z63" s="805"/>
      <c r="AA63" s="805"/>
      <c r="AB63" s="805"/>
      <c r="AC63" s="805"/>
      <c r="AD63" s="805"/>
      <c r="AE63" s="805"/>
      <c r="AF63" s="805"/>
      <c r="AG63" s="805"/>
      <c r="AH63" s="805"/>
      <c r="AI63" s="805"/>
      <c r="AJ63" s="805"/>
      <c r="AK63" s="805"/>
      <c r="AL63" s="805"/>
      <c r="AM63" s="805"/>
      <c r="AN63" s="805"/>
      <c r="AO63" s="805"/>
      <c r="AP63" s="805"/>
      <c r="AQ63" s="805"/>
      <c r="AR63" s="805"/>
      <c r="AS63" s="805"/>
      <c r="AT63" s="805"/>
      <c r="AU63" s="805"/>
      <c r="AV63" s="805"/>
      <c r="AW63" s="805"/>
      <c r="AX63" s="806"/>
      <c r="AY63" s="244"/>
      <c r="AZ63" s="486"/>
      <c r="BA63" s="486"/>
      <c r="BB63" s="486"/>
      <c r="BC63" s="486"/>
      <c r="BD63" s="486"/>
      <c r="BE63" s="486"/>
      <c r="BF63" s="486"/>
      <c r="BG63" s="486"/>
      <c r="BH63" s="486"/>
      <c r="BI63" s="486"/>
      <c r="BJ63" s="486"/>
      <c r="BK63" s="486"/>
      <c r="BL63" s="486"/>
    </row>
    <row r="64" spans="1:64" s="43" customFormat="1" ht="24.95" customHeight="1">
      <c r="A64" s="762"/>
      <c r="B64" s="762"/>
      <c r="C64" s="762"/>
      <c r="D64" s="762"/>
      <c r="E64" s="762">
        <v>1</v>
      </c>
      <c r="F64" s="605"/>
      <c r="G64" s="605"/>
      <c r="H64" s="603">
        <v>1</v>
      </c>
      <c r="I64" s="762">
        <v>1</v>
      </c>
      <c r="J64" s="605"/>
      <c r="K64" s="610"/>
      <c r="L64" s="615" t="str">
        <f>mergeValue(A64) &amp;"."&amp; mergeValue(B64)&amp;"."&amp; mergeValue(C64)&amp;"."&amp; mergeValue(D64)&amp;"."&amp; mergeValue(E64)</f>
        <v>1.1.1.1.1</v>
      </c>
      <c r="M64" s="227" t="s">
        <v>19</v>
      </c>
      <c r="N64" s="248"/>
      <c r="O64" s="749"/>
      <c r="P64" s="750"/>
      <c r="Q64" s="750"/>
      <c r="R64" s="750"/>
      <c r="S64" s="750"/>
      <c r="T64" s="750"/>
      <c r="U64" s="750"/>
      <c r="V64" s="750"/>
      <c r="W64" s="750"/>
      <c r="X64" s="750"/>
      <c r="Y64" s="750"/>
      <c r="Z64" s="750"/>
      <c r="AA64" s="750"/>
      <c r="AB64" s="750"/>
      <c r="AC64" s="750"/>
      <c r="AD64" s="750"/>
      <c r="AE64" s="750"/>
      <c r="AF64" s="750"/>
      <c r="AG64" s="750"/>
      <c r="AH64" s="750"/>
      <c r="AI64" s="750"/>
      <c r="AJ64" s="750"/>
      <c r="AK64" s="750"/>
      <c r="AL64" s="750"/>
      <c r="AM64" s="750"/>
      <c r="AN64" s="750"/>
      <c r="AO64" s="750"/>
      <c r="AP64" s="750"/>
      <c r="AQ64" s="750"/>
      <c r="AR64" s="750"/>
      <c r="AS64" s="750"/>
      <c r="AT64" s="750"/>
      <c r="AU64" s="750"/>
      <c r="AV64" s="750"/>
      <c r="AW64" s="750"/>
      <c r="AX64" s="751"/>
      <c r="AY64" s="244"/>
      <c r="AZ64" s="486"/>
      <c r="BA64" s="486"/>
      <c r="BB64" s="486"/>
      <c r="BC64" s="486"/>
      <c r="BD64" s="486"/>
      <c r="BE64" s="486"/>
      <c r="BF64" s="486"/>
      <c r="BG64" s="486"/>
      <c r="BH64" s="486"/>
      <c r="BI64" s="486"/>
      <c r="BJ64" s="486"/>
      <c r="BK64" s="486"/>
      <c r="BL64" s="486"/>
    </row>
    <row r="65" spans="1:64" s="43" customFormat="1" ht="15" customHeight="1">
      <c r="A65" s="762"/>
      <c r="B65" s="762"/>
      <c r="C65" s="762"/>
      <c r="D65" s="762"/>
      <c r="E65" s="762"/>
      <c r="F65" s="762">
        <v>1</v>
      </c>
      <c r="G65" s="603"/>
      <c r="H65" s="603"/>
      <c r="I65" s="762"/>
      <c r="J65" s="762">
        <v>1</v>
      </c>
      <c r="K65" s="611"/>
      <c r="L65" s="615" t="str">
        <f>mergeValue(A65) &amp;"."&amp; mergeValue(B65)&amp;"."&amp; mergeValue(C65)&amp;"."&amp; mergeValue(D65)&amp;"."&amp; mergeValue(E65)&amp;"."&amp; mergeValue(F65)</f>
        <v>1.1.1.1.1.1</v>
      </c>
      <c r="M65" s="228" t="s">
        <v>20</v>
      </c>
      <c r="N65" s="426"/>
      <c r="O65" s="746"/>
      <c r="P65" s="747"/>
      <c r="Q65" s="747"/>
      <c r="R65" s="747"/>
      <c r="S65" s="747"/>
      <c r="T65" s="747"/>
      <c r="U65" s="747"/>
      <c r="V65" s="747"/>
      <c r="W65" s="747"/>
      <c r="X65" s="747"/>
      <c r="Y65" s="747"/>
      <c r="Z65" s="747"/>
      <c r="AA65" s="747"/>
      <c r="AB65" s="747"/>
      <c r="AC65" s="747"/>
      <c r="AD65" s="747"/>
      <c r="AE65" s="747"/>
      <c r="AF65" s="747"/>
      <c r="AG65" s="747"/>
      <c r="AH65" s="747"/>
      <c r="AI65" s="747"/>
      <c r="AJ65" s="747"/>
      <c r="AK65" s="747"/>
      <c r="AL65" s="747"/>
      <c r="AM65" s="747"/>
      <c r="AN65" s="747"/>
      <c r="AO65" s="747"/>
      <c r="AP65" s="747"/>
      <c r="AQ65" s="747"/>
      <c r="AR65" s="747"/>
      <c r="AS65" s="747"/>
      <c r="AT65" s="747"/>
      <c r="AU65" s="747"/>
      <c r="AV65" s="747"/>
      <c r="AW65" s="747"/>
      <c r="AX65" s="748"/>
      <c r="AY65" s="244"/>
      <c r="AZ65" s="486"/>
      <c r="BA65" s="583" t="str">
        <f>strCheckUnique(BB65:BB68)</f>
        <v/>
      </c>
      <c r="BB65" s="486"/>
      <c r="BC65" s="583"/>
      <c r="BD65" s="486"/>
      <c r="BE65" s="486"/>
      <c r="BF65" s="486"/>
      <c r="BG65" s="486"/>
      <c r="BH65" s="486"/>
      <c r="BI65" s="486"/>
      <c r="BJ65" s="486"/>
      <c r="BK65" s="486"/>
      <c r="BL65" s="486"/>
    </row>
    <row r="66" spans="1:64" s="43" customFormat="1" ht="16.5" customHeight="1">
      <c r="A66" s="762"/>
      <c r="B66" s="762"/>
      <c r="C66" s="762"/>
      <c r="D66" s="762"/>
      <c r="E66" s="762"/>
      <c r="F66" s="762"/>
      <c r="G66" s="603">
        <v>1</v>
      </c>
      <c r="H66" s="603"/>
      <c r="I66" s="762"/>
      <c r="J66" s="762"/>
      <c r="K66" s="611">
        <v>1</v>
      </c>
      <c r="L66" s="615" t="str">
        <f>mergeValue(A66) &amp;"."&amp; mergeValue(B66)&amp;"."&amp; mergeValue(C66)&amp;"."&amp; mergeValue(D66)&amp;"."&amp; mergeValue(E66)&amp;"."&amp; mergeValue(F66)&amp;"."&amp; mergeValue(G66)</f>
        <v>1.1.1.1.1.1.1</v>
      </c>
      <c r="M66" s="229"/>
      <c r="N66" s="261"/>
      <c r="O66" s="663"/>
      <c r="P66" s="249"/>
      <c r="Q66" s="249"/>
      <c r="R66" s="809"/>
      <c r="S66" s="808" t="s">
        <v>116</v>
      </c>
      <c r="T66" s="809"/>
      <c r="U66" s="808" t="s">
        <v>116</v>
      </c>
      <c r="V66" s="663"/>
      <c r="W66" s="249"/>
      <c r="X66" s="249"/>
      <c r="Y66" s="809"/>
      <c r="Z66" s="808" t="s">
        <v>116</v>
      </c>
      <c r="AA66" s="809"/>
      <c r="AB66" s="808" t="s">
        <v>116</v>
      </c>
      <c r="AC66" s="663"/>
      <c r="AD66" s="249"/>
      <c r="AE66" s="249"/>
      <c r="AF66" s="809"/>
      <c r="AG66" s="808" t="s">
        <v>116</v>
      </c>
      <c r="AH66" s="809"/>
      <c r="AI66" s="808" t="s">
        <v>116</v>
      </c>
      <c r="AJ66" s="663"/>
      <c r="AK66" s="249"/>
      <c r="AL66" s="249"/>
      <c r="AM66" s="809"/>
      <c r="AN66" s="808" t="s">
        <v>116</v>
      </c>
      <c r="AO66" s="809"/>
      <c r="AP66" s="808" t="s">
        <v>116</v>
      </c>
      <c r="AQ66" s="663"/>
      <c r="AR66" s="249"/>
      <c r="AS66" s="249"/>
      <c r="AT66" s="809"/>
      <c r="AU66" s="808" t="s">
        <v>116</v>
      </c>
      <c r="AV66" s="809"/>
      <c r="AW66" s="808" t="s">
        <v>117</v>
      </c>
      <c r="AX66" s="249"/>
      <c r="AY66" s="244"/>
      <c r="AZ66" s="486" t="str">
        <f>strCheckDate(O67:AX67)</f>
        <v/>
      </c>
      <c r="BA66" s="583"/>
      <c r="BB66" s="583" t="str">
        <f>IF(M66="","",M66 )</f>
        <v/>
      </c>
      <c r="BC66" s="583"/>
      <c r="BD66" s="583"/>
      <c r="BE66" s="583"/>
      <c r="BF66" s="486"/>
      <c r="BG66" s="486"/>
      <c r="BH66" s="486"/>
      <c r="BI66" s="486"/>
      <c r="BJ66" s="486"/>
      <c r="BK66" s="486"/>
      <c r="BL66" s="486"/>
    </row>
    <row r="67" spans="1:64" s="43" customFormat="1" ht="0.2" customHeight="1">
      <c r="A67" s="762"/>
      <c r="B67" s="762"/>
      <c r="C67" s="762"/>
      <c r="D67" s="762"/>
      <c r="E67" s="762"/>
      <c r="F67" s="762"/>
      <c r="G67" s="603"/>
      <c r="H67" s="603"/>
      <c r="I67" s="762"/>
      <c r="J67" s="762"/>
      <c r="K67" s="611"/>
      <c r="L67" s="616"/>
      <c r="M67" s="261"/>
      <c r="N67" s="261"/>
      <c r="O67" s="261"/>
      <c r="P67" s="261"/>
      <c r="Q67" s="485" t="str">
        <f>R66 &amp; "-" &amp; T66</f>
        <v>-</v>
      </c>
      <c r="R67" s="810"/>
      <c r="S67" s="808"/>
      <c r="T67" s="810"/>
      <c r="U67" s="808"/>
      <c r="V67" s="261"/>
      <c r="W67" s="261"/>
      <c r="X67" s="485" t="str">
        <f>Y66 &amp; "-" &amp; AA66</f>
        <v>-</v>
      </c>
      <c r="Y67" s="810"/>
      <c r="Z67" s="808"/>
      <c r="AA67" s="810"/>
      <c r="AB67" s="808"/>
      <c r="AC67" s="261"/>
      <c r="AD67" s="261"/>
      <c r="AE67" s="485" t="str">
        <f>AF66 &amp; "-" &amp; AH66</f>
        <v>-</v>
      </c>
      <c r="AF67" s="810"/>
      <c r="AG67" s="808"/>
      <c r="AH67" s="810"/>
      <c r="AI67" s="808"/>
      <c r="AJ67" s="261"/>
      <c r="AK67" s="261"/>
      <c r="AL67" s="485" t="str">
        <f>AM66 &amp; "-" &amp; AO66</f>
        <v>-</v>
      </c>
      <c r="AM67" s="810"/>
      <c r="AN67" s="808"/>
      <c r="AO67" s="810"/>
      <c r="AP67" s="808"/>
      <c r="AQ67" s="261"/>
      <c r="AR67" s="261"/>
      <c r="AS67" s="485" t="str">
        <f>AT66 &amp; "-" &amp; AV66</f>
        <v>-</v>
      </c>
      <c r="AT67" s="810"/>
      <c r="AU67" s="808"/>
      <c r="AV67" s="810"/>
      <c r="AW67" s="808"/>
      <c r="AX67" s="261"/>
      <c r="AY67" s="246"/>
      <c r="AZ67" s="486"/>
      <c r="BA67" s="486"/>
      <c r="BB67" s="486"/>
      <c r="BC67" s="486"/>
      <c r="BD67" s="486"/>
      <c r="BE67" s="486"/>
      <c r="BF67" s="486"/>
      <c r="BG67" s="486"/>
      <c r="BH67" s="486"/>
      <c r="BI67" s="486"/>
      <c r="BJ67" s="486"/>
      <c r="BK67" s="486"/>
      <c r="BL67" s="486"/>
    </row>
    <row r="68" spans="1:64" ht="15" customHeight="1">
      <c r="A68" s="762"/>
      <c r="B68" s="762"/>
      <c r="C68" s="762"/>
      <c r="D68" s="762"/>
      <c r="E68" s="762"/>
      <c r="F68" s="762"/>
      <c r="G68" s="605"/>
      <c r="H68" s="603"/>
      <c r="I68" s="762"/>
      <c r="J68" s="762"/>
      <c r="K68" s="610"/>
      <c r="L68" s="145"/>
      <c r="M68" s="231" t="s">
        <v>42</v>
      </c>
      <c r="N68" s="231"/>
      <c r="O68" s="231"/>
      <c r="P68" s="231"/>
      <c r="Q68" s="231"/>
      <c r="R68" s="231"/>
      <c r="S68" s="231"/>
      <c r="T68" s="231"/>
      <c r="U68" s="437"/>
      <c r="V68" s="231"/>
      <c r="W68" s="231"/>
      <c r="X68" s="231"/>
      <c r="Y68" s="231"/>
      <c r="Z68" s="231"/>
      <c r="AA68" s="231"/>
      <c r="AB68" s="437"/>
      <c r="AC68" s="231"/>
      <c r="AD68" s="231"/>
      <c r="AE68" s="231"/>
      <c r="AF68" s="231"/>
      <c r="AG68" s="231"/>
      <c r="AH68" s="231"/>
      <c r="AI68" s="437"/>
      <c r="AJ68" s="231"/>
      <c r="AK68" s="231"/>
      <c r="AL68" s="231"/>
      <c r="AM68" s="231"/>
      <c r="AN68" s="231"/>
      <c r="AO68" s="231"/>
      <c r="AP68" s="437"/>
      <c r="AQ68" s="231"/>
      <c r="AR68" s="231"/>
      <c r="AS68" s="231"/>
      <c r="AT68" s="231"/>
      <c r="AU68" s="231"/>
      <c r="AV68" s="231"/>
      <c r="AW68" s="437"/>
      <c r="AX68" s="231"/>
      <c r="AY68" s="242"/>
      <c r="AZ68" s="511"/>
      <c r="BA68" s="511"/>
      <c r="BB68" s="511"/>
      <c r="BC68" s="511"/>
      <c r="BD68" s="511"/>
      <c r="BE68" s="511"/>
      <c r="BF68" s="511"/>
      <c r="BG68" s="511"/>
      <c r="BH68" s="511"/>
      <c r="BI68" s="511"/>
      <c r="BJ68" s="511"/>
      <c r="BK68" s="511"/>
      <c r="BL68" s="511"/>
    </row>
    <row r="69" spans="1:64" ht="15" customHeight="1">
      <c r="A69" s="762"/>
      <c r="B69" s="762"/>
      <c r="C69" s="762"/>
      <c r="D69" s="762"/>
      <c r="E69" s="762"/>
      <c r="F69" s="605"/>
      <c r="G69" s="605"/>
      <c r="H69" s="603"/>
      <c r="I69" s="762"/>
      <c r="J69" s="605"/>
      <c r="K69" s="610"/>
      <c r="L69" s="145"/>
      <c r="M69" s="230" t="s">
        <v>23</v>
      </c>
      <c r="N69" s="230"/>
      <c r="O69" s="230"/>
      <c r="P69" s="230"/>
      <c r="Q69" s="230"/>
      <c r="R69" s="230"/>
      <c r="S69" s="230"/>
      <c r="T69" s="230"/>
      <c r="U69" s="438"/>
      <c r="V69" s="230"/>
      <c r="W69" s="230"/>
      <c r="X69" s="230"/>
      <c r="Y69" s="230"/>
      <c r="Z69" s="230"/>
      <c r="AA69" s="230"/>
      <c r="AB69" s="438"/>
      <c r="AC69" s="230"/>
      <c r="AD69" s="230"/>
      <c r="AE69" s="230"/>
      <c r="AF69" s="230"/>
      <c r="AG69" s="230"/>
      <c r="AH69" s="230"/>
      <c r="AI69" s="438"/>
      <c r="AJ69" s="230"/>
      <c r="AK69" s="230"/>
      <c r="AL69" s="230"/>
      <c r="AM69" s="230"/>
      <c r="AN69" s="230"/>
      <c r="AO69" s="230"/>
      <c r="AP69" s="438"/>
      <c r="AQ69" s="230"/>
      <c r="AR69" s="230"/>
      <c r="AS69" s="230"/>
      <c r="AT69" s="230"/>
      <c r="AU69" s="230"/>
      <c r="AV69" s="230"/>
      <c r="AW69" s="438"/>
      <c r="AX69" s="230"/>
      <c r="AY69" s="243"/>
      <c r="AZ69" s="511"/>
      <c r="BA69" s="511"/>
      <c r="BB69" s="511"/>
      <c r="BC69" s="511"/>
      <c r="BD69" s="511"/>
      <c r="BE69" s="511"/>
      <c r="BF69" s="511"/>
      <c r="BG69" s="511"/>
      <c r="BH69" s="511"/>
      <c r="BI69" s="511"/>
      <c r="BJ69" s="511"/>
      <c r="BK69" s="511"/>
      <c r="BL69" s="511"/>
    </row>
    <row r="70" spans="1:64" ht="15" customHeight="1">
      <c r="A70" s="762"/>
      <c r="B70" s="762"/>
      <c r="C70" s="762"/>
      <c r="D70" s="762"/>
      <c r="E70" s="609"/>
      <c r="F70" s="605"/>
      <c r="G70" s="605"/>
      <c r="H70" s="605"/>
      <c r="I70" s="256"/>
      <c r="J70" s="100"/>
      <c r="K70" s="608"/>
      <c r="L70" s="145"/>
      <c r="M70" s="218" t="s">
        <v>24</v>
      </c>
      <c r="N70" s="218"/>
      <c r="O70" s="218"/>
      <c r="P70" s="218"/>
      <c r="Q70" s="218"/>
      <c r="R70" s="218"/>
      <c r="S70" s="218"/>
      <c r="T70" s="218"/>
      <c r="U70" s="433"/>
      <c r="V70" s="218"/>
      <c r="W70" s="218"/>
      <c r="X70" s="218"/>
      <c r="Y70" s="218"/>
      <c r="Z70" s="218"/>
      <c r="AA70" s="218"/>
      <c r="AB70" s="433"/>
      <c r="AC70" s="218"/>
      <c r="AD70" s="218"/>
      <c r="AE70" s="218"/>
      <c r="AF70" s="218"/>
      <c r="AG70" s="218"/>
      <c r="AH70" s="218"/>
      <c r="AI70" s="433"/>
      <c r="AJ70" s="218"/>
      <c r="AK70" s="218"/>
      <c r="AL70" s="218"/>
      <c r="AM70" s="218"/>
      <c r="AN70" s="218"/>
      <c r="AO70" s="218"/>
      <c r="AP70" s="433"/>
      <c r="AQ70" s="218"/>
      <c r="AR70" s="218"/>
      <c r="AS70" s="218"/>
      <c r="AT70" s="218"/>
      <c r="AU70" s="218"/>
      <c r="AV70" s="218"/>
      <c r="AW70" s="433"/>
      <c r="AX70" s="218"/>
      <c r="AY70" s="243"/>
      <c r="AZ70" s="511"/>
      <c r="BA70" s="511"/>
      <c r="BB70" s="511"/>
      <c r="BC70" s="511"/>
      <c r="BD70" s="511"/>
      <c r="BE70" s="511"/>
      <c r="BF70" s="511"/>
      <c r="BG70" s="511"/>
      <c r="BH70" s="511"/>
      <c r="BI70" s="511"/>
      <c r="BJ70" s="511"/>
      <c r="BK70" s="511"/>
      <c r="BL70" s="511"/>
    </row>
    <row r="71" spans="1:64" ht="15" customHeight="1">
      <c r="A71" s="762"/>
      <c r="B71" s="762"/>
      <c r="C71" s="762"/>
      <c r="D71" s="609"/>
      <c r="E71" s="609"/>
      <c r="F71" s="605"/>
      <c r="G71" s="605"/>
      <c r="H71" s="605"/>
      <c r="I71" s="256"/>
      <c r="J71" s="100"/>
      <c r="K71" s="608"/>
      <c r="L71" s="145"/>
      <c r="M71" s="217" t="s">
        <v>32</v>
      </c>
      <c r="N71" s="217"/>
      <c r="O71" s="217"/>
      <c r="P71" s="217"/>
      <c r="Q71" s="217"/>
      <c r="R71" s="217"/>
      <c r="S71" s="217"/>
      <c r="T71" s="217"/>
      <c r="U71" s="434"/>
      <c r="V71" s="217"/>
      <c r="W71" s="217"/>
      <c r="X71" s="217"/>
      <c r="Y71" s="217"/>
      <c r="Z71" s="217"/>
      <c r="AA71" s="217"/>
      <c r="AB71" s="434"/>
      <c r="AC71" s="217"/>
      <c r="AD71" s="217"/>
      <c r="AE71" s="217"/>
      <c r="AF71" s="217"/>
      <c r="AG71" s="217"/>
      <c r="AH71" s="217"/>
      <c r="AI71" s="434"/>
      <c r="AJ71" s="217"/>
      <c r="AK71" s="217"/>
      <c r="AL71" s="217"/>
      <c r="AM71" s="217"/>
      <c r="AN71" s="217"/>
      <c r="AO71" s="217"/>
      <c r="AP71" s="434"/>
      <c r="AQ71" s="217"/>
      <c r="AR71" s="217"/>
      <c r="AS71" s="217"/>
      <c r="AT71" s="217"/>
      <c r="AU71" s="217"/>
      <c r="AV71" s="217"/>
      <c r="AW71" s="434"/>
      <c r="AX71" s="217"/>
      <c r="AY71" s="243"/>
      <c r="AZ71" s="511"/>
      <c r="BA71" s="511"/>
      <c r="BB71" s="511"/>
      <c r="BC71" s="511"/>
      <c r="BD71" s="511"/>
      <c r="BE71" s="511"/>
      <c r="BF71" s="511"/>
      <c r="BG71" s="511"/>
      <c r="BH71" s="511"/>
      <c r="BI71" s="511"/>
      <c r="BJ71" s="511"/>
      <c r="BK71" s="511"/>
      <c r="BL71" s="511"/>
    </row>
    <row r="72" spans="1:64" ht="15" customHeight="1">
      <c r="A72" s="762"/>
      <c r="B72" s="762"/>
      <c r="C72" s="609"/>
      <c r="D72" s="609"/>
      <c r="E72" s="609"/>
      <c r="F72" s="609"/>
      <c r="G72" s="621"/>
      <c r="H72" s="256"/>
      <c r="I72" s="612"/>
      <c r="J72" s="100"/>
      <c r="K72" s="613"/>
      <c r="L72" s="145"/>
      <c r="M72" s="216" t="s">
        <v>33</v>
      </c>
      <c r="N72" s="216"/>
      <c r="O72" s="216"/>
      <c r="P72" s="216"/>
      <c r="Q72" s="216"/>
      <c r="R72" s="216"/>
      <c r="S72" s="216"/>
      <c r="T72" s="216"/>
      <c r="U72" s="435"/>
      <c r="V72" s="216"/>
      <c r="W72" s="216"/>
      <c r="X72" s="216"/>
      <c r="Y72" s="216"/>
      <c r="Z72" s="216"/>
      <c r="AA72" s="216"/>
      <c r="AB72" s="435"/>
      <c r="AC72" s="216"/>
      <c r="AD72" s="216"/>
      <c r="AE72" s="216"/>
      <c r="AF72" s="216"/>
      <c r="AG72" s="216"/>
      <c r="AH72" s="216"/>
      <c r="AI72" s="435"/>
      <c r="AJ72" s="216"/>
      <c r="AK72" s="216"/>
      <c r="AL72" s="216"/>
      <c r="AM72" s="216"/>
      <c r="AN72" s="216"/>
      <c r="AO72" s="216"/>
      <c r="AP72" s="435"/>
      <c r="AQ72" s="216"/>
      <c r="AR72" s="216"/>
      <c r="AS72" s="216"/>
      <c r="AT72" s="216"/>
      <c r="AU72" s="216"/>
      <c r="AV72" s="216"/>
      <c r="AW72" s="435"/>
      <c r="AX72" s="216"/>
      <c r="AY72" s="243"/>
      <c r="AZ72" s="511"/>
      <c r="BA72" s="511"/>
      <c r="BB72" s="511"/>
      <c r="BC72" s="511"/>
      <c r="BD72" s="511"/>
      <c r="BE72" s="511"/>
      <c r="BF72" s="511"/>
      <c r="BG72" s="511"/>
      <c r="BH72" s="511"/>
      <c r="BI72" s="511"/>
      <c r="BJ72" s="511"/>
      <c r="BK72" s="511"/>
      <c r="BL72" s="511"/>
    </row>
    <row r="73" spans="1:64" ht="15" customHeight="1">
      <c r="A73" s="762"/>
      <c r="B73" s="609"/>
      <c r="C73" s="609"/>
      <c r="D73" s="609"/>
      <c r="E73" s="609"/>
      <c r="F73" s="609"/>
      <c r="G73" s="621"/>
      <c r="H73" s="256"/>
      <c r="I73" s="256"/>
      <c r="J73" s="100"/>
      <c r="K73" s="608"/>
      <c r="L73" s="145"/>
      <c r="M73" s="232" t="s">
        <v>34</v>
      </c>
      <c r="N73" s="232"/>
      <c r="O73" s="232"/>
      <c r="P73" s="232"/>
      <c r="Q73" s="232"/>
      <c r="R73" s="232"/>
      <c r="S73" s="232"/>
      <c r="T73" s="232"/>
      <c r="U73" s="439"/>
      <c r="V73" s="232"/>
      <c r="W73" s="232"/>
      <c r="X73" s="232"/>
      <c r="Y73" s="232"/>
      <c r="Z73" s="232"/>
      <c r="AA73" s="232"/>
      <c r="AB73" s="439"/>
      <c r="AC73" s="232"/>
      <c r="AD73" s="232"/>
      <c r="AE73" s="232"/>
      <c r="AF73" s="232"/>
      <c r="AG73" s="232"/>
      <c r="AH73" s="232"/>
      <c r="AI73" s="439"/>
      <c r="AJ73" s="232"/>
      <c r="AK73" s="232"/>
      <c r="AL73" s="232"/>
      <c r="AM73" s="232"/>
      <c r="AN73" s="232"/>
      <c r="AO73" s="232"/>
      <c r="AP73" s="439"/>
      <c r="AQ73" s="232"/>
      <c r="AR73" s="232"/>
      <c r="AS73" s="232"/>
      <c r="AT73" s="232"/>
      <c r="AU73" s="232"/>
      <c r="AV73" s="232"/>
      <c r="AW73" s="439"/>
      <c r="AX73" s="232"/>
      <c r="AY73" s="243"/>
      <c r="AZ73" s="511"/>
      <c r="BA73" s="511"/>
      <c r="BB73" s="511"/>
      <c r="BC73" s="511"/>
      <c r="BD73" s="511"/>
      <c r="BE73" s="511"/>
      <c r="BF73" s="511"/>
      <c r="BG73" s="511"/>
      <c r="BH73" s="511"/>
      <c r="BI73" s="511"/>
      <c r="BJ73" s="511"/>
      <c r="BK73" s="511"/>
      <c r="BL73" s="511"/>
    </row>
    <row r="74" spans="1:64" ht="15" customHeight="1">
      <c r="L74" s="397"/>
      <c r="M74" s="269" t="s">
        <v>377</v>
      </c>
      <c r="N74" s="398"/>
      <c r="O74" s="398"/>
      <c r="P74" s="398"/>
      <c r="Q74" s="398"/>
      <c r="R74" s="398"/>
      <c r="S74" s="398"/>
      <c r="T74" s="398"/>
      <c r="U74" s="398"/>
      <c r="V74" s="232"/>
      <c r="W74" s="243"/>
      <c r="X74" s="511"/>
      <c r="Y74" s="511"/>
      <c r="Z74" s="511"/>
      <c r="AA74" s="511"/>
      <c r="AB74" s="511"/>
      <c r="AC74" s="511"/>
      <c r="AD74" s="511"/>
      <c r="AE74" s="511"/>
      <c r="AF74" s="511"/>
      <c r="AG74" s="511"/>
      <c r="AH74" s="511"/>
      <c r="AI74" s="511"/>
      <c r="AJ74" s="511"/>
    </row>
    <row r="75" spans="1:64" s="42" customFormat="1" ht="17.100000000000001" customHeight="1">
      <c r="C75" s="42" t="s">
        <v>80</v>
      </c>
      <c r="V75" s="239"/>
      <c r="X75" s="593"/>
      <c r="Y75" s="593"/>
      <c r="Z75" s="593"/>
      <c r="AA75" s="593"/>
      <c r="AB75" s="593"/>
      <c r="AC75" s="593"/>
      <c r="AD75" s="593"/>
      <c r="AE75" s="593"/>
      <c r="AF75" s="593"/>
      <c r="AG75" s="593"/>
      <c r="AH75" s="593"/>
      <c r="AI75" s="593"/>
      <c r="AJ75" s="593"/>
    </row>
    <row r="76" spans="1:64" ht="17.100000000000001" customHeight="1">
      <c r="T76" s="164"/>
      <c r="U76" s="52"/>
      <c r="X76" s="511"/>
      <c r="Y76" s="511"/>
      <c r="Z76" s="511"/>
      <c r="AA76" s="511"/>
      <c r="AB76" s="511"/>
      <c r="AC76" s="511"/>
      <c r="AD76" s="511"/>
      <c r="AE76" s="511"/>
      <c r="AF76" s="511"/>
      <c r="AG76" s="511"/>
      <c r="AH76" s="511"/>
      <c r="AI76" s="511"/>
      <c r="AJ76" s="511"/>
    </row>
    <row r="77" spans="1:64" ht="16.5" customHeight="1">
      <c r="A77" s="762">
        <v>1</v>
      </c>
      <c r="B77" s="603"/>
      <c r="C77" s="603"/>
      <c r="D77" s="603"/>
      <c r="E77" s="604"/>
      <c r="F77" s="636"/>
      <c r="G77" s="603"/>
      <c r="H77" s="603"/>
      <c r="I77" s="606"/>
      <c r="J77" s="256"/>
      <c r="K77" s="611">
        <v>1</v>
      </c>
      <c r="L77" s="614">
        <f>mergeValue(A77)</f>
        <v>1</v>
      </c>
      <c r="M77" s="267" t="s">
        <v>35</v>
      </c>
      <c r="N77" s="267"/>
      <c r="O77" s="804"/>
      <c r="P77" s="805"/>
      <c r="Q77" s="805"/>
      <c r="R77" s="805"/>
      <c r="S77" s="805"/>
      <c r="T77" s="805"/>
      <c r="U77" s="805"/>
      <c r="V77" s="806"/>
      <c r="W77" s="244"/>
      <c r="X77" s="511"/>
      <c r="Y77" s="511"/>
      <c r="Z77" s="511"/>
      <c r="AA77" s="511"/>
      <c r="AB77" s="511"/>
      <c r="AC77" s="511"/>
      <c r="AD77" s="511"/>
      <c r="AE77" s="511"/>
      <c r="AF77" s="511"/>
      <c r="AG77" s="511"/>
      <c r="AH77" s="511"/>
      <c r="AI77" s="511"/>
      <c r="AJ77" s="511"/>
    </row>
    <row r="78" spans="1:64" s="43" customFormat="1" ht="15" customHeight="1">
      <c r="A78" s="762"/>
      <c r="B78" s="762">
        <v>1</v>
      </c>
      <c r="C78" s="603"/>
      <c r="D78" s="603"/>
      <c r="E78" s="636"/>
      <c r="F78" s="636"/>
      <c r="G78" s="603"/>
      <c r="H78" s="603"/>
      <c r="I78" s="255"/>
      <c r="J78" s="235"/>
      <c r="K78" s="611">
        <v>1</v>
      </c>
      <c r="L78" s="615" t="str">
        <f>mergeValue(A78) &amp;"."&amp; mergeValue(B78)</f>
        <v>1.1</v>
      </c>
      <c r="M78" s="212" t="s">
        <v>31</v>
      </c>
      <c r="N78" s="427"/>
      <c r="O78" s="804"/>
      <c r="P78" s="805"/>
      <c r="Q78" s="805"/>
      <c r="R78" s="805"/>
      <c r="S78" s="805"/>
      <c r="T78" s="805"/>
      <c r="U78" s="805"/>
      <c r="V78" s="806"/>
      <c r="W78" s="244"/>
      <c r="X78" s="486"/>
      <c r="Y78" s="486"/>
      <c r="Z78" s="486"/>
      <c r="AA78" s="486"/>
      <c r="AB78" s="486"/>
      <c r="AC78" s="486"/>
      <c r="AD78" s="486"/>
      <c r="AE78" s="486"/>
      <c r="AF78" s="486"/>
      <c r="AG78" s="486"/>
      <c r="AH78" s="486"/>
      <c r="AI78" s="486"/>
      <c r="AJ78" s="486"/>
    </row>
    <row r="79" spans="1:64" s="43" customFormat="1" ht="15" customHeight="1">
      <c r="A79" s="762"/>
      <c r="B79" s="762"/>
      <c r="C79" s="762">
        <v>1</v>
      </c>
      <c r="D79" s="603"/>
      <c r="E79" s="636"/>
      <c r="F79" s="636"/>
      <c r="G79" s="603"/>
      <c r="H79" s="603"/>
      <c r="I79" s="607"/>
      <c r="J79" s="235"/>
      <c r="K79" s="611">
        <v>1</v>
      </c>
      <c r="L79" s="615" t="str">
        <f>mergeValue(A79) &amp;"."&amp; mergeValue(B79)&amp;"."&amp; mergeValue(C79)</f>
        <v>1.1.1</v>
      </c>
      <c r="M79" s="213" t="s">
        <v>18</v>
      </c>
      <c r="N79" s="428"/>
      <c r="O79" s="804"/>
      <c r="P79" s="805"/>
      <c r="Q79" s="805"/>
      <c r="R79" s="805"/>
      <c r="S79" s="805"/>
      <c r="T79" s="805"/>
      <c r="U79" s="805"/>
      <c r="V79" s="806"/>
      <c r="W79" s="244"/>
      <c r="X79" s="486"/>
      <c r="Y79" s="486"/>
      <c r="Z79" s="486"/>
      <c r="AA79" s="486"/>
      <c r="AB79" s="486"/>
      <c r="AC79" s="486"/>
      <c r="AD79" s="486"/>
      <c r="AE79" s="486"/>
      <c r="AF79" s="486"/>
      <c r="AG79" s="486"/>
      <c r="AH79" s="486"/>
      <c r="AI79" s="486"/>
      <c r="AJ79" s="486"/>
    </row>
    <row r="80" spans="1:64" s="43" customFormat="1" ht="15" customHeight="1">
      <c r="A80" s="762"/>
      <c r="B80" s="762"/>
      <c r="C80" s="762"/>
      <c r="D80" s="762">
        <v>1</v>
      </c>
      <c r="E80" s="636"/>
      <c r="F80" s="636"/>
      <c r="G80" s="603"/>
      <c r="H80" s="603"/>
      <c r="I80" s="762">
        <v>1</v>
      </c>
      <c r="J80" s="235"/>
      <c r="K80" s="611">
        <v>1</v>
      </c>
      <c r="L80" s="615" t="str">
        <f>mergeValue(A80) &amp;"."&amp; mergeValue(B80)&amp;"."&amp; mergeValue(C80)&amp;"."&amp; mergeValue(D80)</f>
        <v>1.1.1.1</v>
      </c>
      <c r="M80" s="214" t="s">
        <v>38</v>
      </c>
      <c r="N80" s="429"/>
      <c r="O80" s="804"/>
      <c r="P80" s="805"/>
      <c r="Q80" s="805"/>
      <c r="R80" s="805"/>
      <c r="S80" s="805"/>
      <c r="T80" s="805"/>
      <c r="U80" s="805"/>
      <c r="V80" s="806"/>
      <c r="W80" s="244"/>
      <c r="X80" s="486"/>
      <c r="Y80" s="486"/>
      <c r="Z80" s="486"/>
      <c r="AA80" s="486"/>
      <c r="AB80" s="486"/>
      <c r="AC80" s="486"/>
      <c r="AD80" s="486"/>
      <c r="AE80" s="486"/>
      <c r="AF80" s="486"/>
      <c r="AG80" s="486"/>
      <c r="AH80" s="486"/>
      <c r="AI80" s="486"/>
      <c r="AJ80" s="486"/>
    </row>
    <row r="81" spans="1:40" s="43" customFormat="1" ht="16.5" hidden="1" customHeight="1">
      <c r="A81" s="762"/>
      <c r="B81" s="762"/>
      <c r="C81" s="762"/>
      <c r="D81" s="762"/>
      <c r="E81" s="762">
        <v>1</v>
      </c>
      <c r="F81" s="636"/>
      <c r="G81" s="603"/>
      <c r="H81" s="603"/>
      <c r="I81" s="762"/>
      <c r="J81" s="636"/>
      <c r="K81" s="611">
        <v>1</v>
      </c>
      <c r="L81" s="615"/>
      <c r="M81" s="248"/>
      <c r="N81" s="248"/>
      <c r="O81" s="917"/>
      <c r="P81" s="918"/>
      <c r="Q81" s="918"/>
      <c r="R81" s="918"/>
      <c r="S81" s="918"/>
      <c r="T81" s="918"/>
      <c r="U81" s="918"/>
      <c r="V81" s="919"/>
      <c r="W81" s="244"/>
      <c r="X81" s="486"/>
      <c r="Y81" s="486"/>
      <c r="Z81" s="486"/>
      <c r="AA81" s="486"/>
      <c r="AB81" s="486"/>
      <c r="AC81" s="486"/>
      <c r="AD81" s="486"/>
      <c r="AE81" s="486"/>
      <c r="AF81" s="486"/>
      <c r="AG81" s="486"/>
      <c r="AH81" s="486"/>
      <c r="AI81" s="486"/>
      <c r="AJ81" s="486"/>
    </row>
    <row r="82" spans="1:40" s="43" customFormat="1" ht="15" customHeight="1">
      <c r="A82" s="762"/>
      <c r="B82" s="762"/>
      <c r="C82" s="762"/>
      <c r="D82" s="762"/>
      <c r="E82" s="762"/>
      <c r="F82" s="762">
        <v>1</v>
      </c>
      <c r="G82" s="603"/>
      <c r="H82" s="603"/>
      <c r="I82" s="762"/>
      <c r="J82" s="807"/>
      <c r="K82" s="611">
        <v>1</v>
      </c>
      <c r="L82" s="615" t="str">
        <f>mergeValue(A82) &amp;"."&amp; mergeValue(B82)&amp;"."&amp; mergeValue(C82)&amp;"."&amp; mergeValue(D82)&amp;"."&amp;  mergeValue(F82)</f>
        <v>1.1.1.1.1</v>
      </c>
      <c r="M82" s="227" t="s">
        <v>20</v>
      </c>
      <c r="N82" s="248"/>
      <c r="O82" s="746"/>
      <c r="P82" s="747"/>
      <c r="Q82" s="747"/>
      <c r="R82" s="747"/>
      <c r="S82" s="747"/>
      <c r="T82" s="747"/>
      <c r="U82" s="747"/>
      <c r="V82" s="748"/>
      <c r="W82" s="244"/>
      <c r="X82" s="486"/>
      <c r="Y82" s="583" t="str">
        <f>strCheckUnique(Z82:Z85)</f>
        <v/>
      </c>
      <c r="Z82" s="486"/>
      <c r="AA82" s="583"/>
      <c r="AB82" s="486"/>
      <c r="AC82" s="486"/>
      <c r="AD82" s="486"/>
      <c r="AE82" s="486"/>
      <c r="AF82" s="486"/>
      <c r="AG82" s="486"/>
      <c r="AH82" s="486"/>
      <c r="AI82" s="486"/>
      <c r="AJ82" s="486"/>
    </row>
    <row r="83" spans="1:40" s="43" customFormat="1" ht="16.5" customHeight="1">
      <c r="A83" s="762"/>
      <c r="B83" s="762"/>
      <c r="C83" s="762"/>
      <c r="D83" s="762"/>
      <c r="E83" s="762"/>
      <c r="F83" s="762"/>
      <c r="G83" s="603">
        <v>1</v>
      </c>
      <c r="H83" s="603"/>
      <c r="I83" s="762"/>
      <c r="J83" s="807"/>
      <c r="K83" s="601"/>
      <c r="L83" s="615" t="str">
        <f>mergeValue(A83) &amp;"."&amp; mergeValue(B83)&amp;"."&amp; mergeValue(C83)&amp;"."&amp; mergeValue(D83)&amp;"."&amp;  mergeValue(F83)&amp;"."&amp;  mergeValue(G83)</f>
        <v>1.1.1.1.1.1</v>
      </c>
      <c r="M83" s="229"/>
      <c r="N83" s="261"/>
      <c r="O83" s="249"/>
      <c r="P83" s="249"/>
      <c r="Q83" s="249"/>
      <c r="R83" s="809"/>
      <c r="S83" s="808" t="s">
        <v>116</v>
      </c>
      <c r="T83" s="809"/>
      <c r="U83" s="808" t="s">
        <v>116</v>
      </c>
      <c r="V83" s="249"/>
      <c r="W83" s="244"/>
      <c r="X83" s="486"/>
      <c r="Y83" s="583"/>
      <c r="Z83" s="583" t="str">
        <f>IF(M83="","",M83 )</f>
        <v/>
      </c>
      <c r="AA83" s="583"/>
      <c r="AB83" s="583"/>
      <c r="AC83" s="583"/>
      <c r="AD83" s="486"/>
      <c r="AE83" s="486"/>
      <c r="AF83" s="486"/>
      <c r="AG83" s="486"/>
      <c r="AH83" s="486"/>
      <c r="AI83" s="486"/>
      <c r="AJ83" s="486"/>
    </row>
    <row r="84" spans="1:40" s="43" customFormat="1" ht="0.2" customHeight="1">
      <c r="A84" s="762"/>
      <c r="B84" s="762"/>
      <c r="C84" s="762"/>
      <c r="D84" s="762"/>
      <c r="E84" s="762"/>
      <c r="F84" s="762"/>
      <c r="G84" s="603"/>
      <c r="H84" s="603"/>
      <c r="I84" s="762"/>
      <c r="J84" s="807"/>
      <c r="K84" s="611">
        <v>1</v>
      </c>
      <c r="L84" s="616"/>
      <c r="M84" s="261"/>
      <c r="N84" s="261"/>
      <c r="O84" s="261"/>
      <c r="P84" s="261"/>
      <c r="Q84" s="485" t="str">
        <f>R83 &amp; "-" &amp; T83</f>
        <v>-</v>
      </c>
      <c r="R84" s="810"/>
      <c r="S84" s="808"/>
      <c r="T84" s="810"/>
      <c r="U84" s="808"/>
      <c r="V84" s="261"/>
      <c r="W84" s="246"/>
      <c r="X84" s="486"/>
      <c r="Y84" s="486"/>
      <c r="Z84" s="486"/>
      <c r="AA84" s="486"/>
      <c r="AB84" s="486"/>
      <c r="AC84" s="486"/>
      <c r="AD84" s="486"/>
      <c r="AE84" s="486"/>
      <c r="AF84" s="486"/>
      <c r="AG84" s="486"/>
      <c r="AH84" s="486"/>
      <c r="AI84" s="486"/>
      <c r="AJ84" s="486"/>
    </row>
    <row r="85" spans="1:40" ht="15" customHeight="1">
      <c r="A85" s="762"/>
      <c r="B85" s="762"/>
      <c r="C85" s="762"/>
      <c r="D85" s="762"/>
      <c r="E85" s="762"/>
      <c r="F85" s="762"/>
      <c r="G85" s="603"/>
      <c r="H85" s="603"/>
      <c r="I85" s="762"/>
      <c r="J85" s="807"/>
      <c r="K85" s="611">
        <v>1</v>
      </c>
      <c r="L85" s="145"/>
      <c r="M85" s="230" t="s">
        <v>42</v>
      </c>
      <c r="N85" s="231"/>
      <c r="O85" s="231"/>
      <c r="P85" s="231"/>
      <c r="Q85" s="231"/>
      <c r="R85" s="231"/>
      <c r="S85" s="231"/>
      <c r="T85" s="231"/>
      <c r="U85" s="437"/>
      <c r="V85" s="231"/>
      <c r="W85" s="242"/>
      <c r="X85" s="511"/>
      <c r="Y85" s="511"/>
      <c r="Z85" s="511"/>
      <c r="AA85" s="511"/>
      <c r="AB85" s="511"/>
      <c r="AC85" s="511"/>
      <c r="AD85" s="511"/>
      <c r="AE85" s="511"/>
      <c r="AF85" s="511"/>
      <c r="AG85" s="511"/>
      <c r="AH85" s="511"/>
      <c r="AI85" s="511"/>
      <c r="AJ85" s="511"/>
    </row>
    <row r="86" spans="1:40" ht="15" customHeight="1">
      <c r="A86" s="762"/>
      <c r="B86" s="762"/>
      <c r="C86" s="762"/>
      <c r="D86" s="762"/>
      <c r="E86" s="762"/>
      <c r="F86" s="636"/>
      <c r="G86" s="636"/>
      <c r="H86" s="603"/>
      <c r="I86" s="762"/>
      <c r="J86" s="636"/>
      <c r="K86" s="610"/>
      <c r="L86" s="145"/>
      <c r="M86" s="218" t="s">
        <v>23</v>
      </c>
      <c r="N86" s="230"/>
      <c r="O86" s="230"/>
      <c r="P86" s="230"/>
      <c r="Q86" s="230"/>
      <c r="R86" s="230"/>
      <c r="S86" s="230"/>
      <c r="T86" s="230"/>
      <c r="U86" s="438"/>
      <c r="V86" s="230"/>
      <c r="W86" s="243"/>
      <c r="X86" s="511"/>
      <c r="Y86" s="511"/>
      <c r="Z86" s="511"/>
      <c r="AA86" s="511"/>
      <c r="AB86" s="511"/>
      <c r="AC86" s="511"/>
      <c r="AD86" s="511"/>
      <c r="AE86" s="511"/>
      <c r="AF86" s="511"/>
      <c r="AG86" s="511"/>
      <c r="AH86" s="511"/>
      <c r="AI86" s="511"/>
      <c r="AJ86" s="511"/>
    </row>
    <row r="87" spans="1:40" ht="15" hidden="1" customHeight="1">
      <c r="A87" s="762"/>
      <c r="B87" s="762"/>
      <c r="C87" s="762"/>
      <c r="D87" s="762"/>
      <c r="E87" s="636"/>
      <c r="F87" s="636"/>
      <c r="G87" s="636"/>
      <c r="H87" s="603"/>
      <c r="I87" s="762"/>
      <c r="J87" s="636"/>
      <c r="K87" s="610"/>
      <c r="L87" s="145"/>
      <c r="M87" s="218"/>
      <c r="N87" s="218"/>
      <c r="O87" s="218"/>
      <c r="P87" s="218"/>
      <c r="Q87" s="218"/>
      <c r="R87" s="218"/>
      <c r="S87" s="218"/>
      <c r="T87" s="218"/>
      <c r="U87" s="433"/>
      <c r="V87" s="218"/>
      <c r="W87" s="243"/>
      <c r="X87" s="511"/>
      <c r="Y87" s="511"/>
      <c r="Z87" s="511"/>
      <c r="AA87" s="511"/>
      <c r="AB87" s="511"/>
      <c r="AC87" s="511"/>
      <c r="AD87" s="511"/>
      <c r="AE87" s="511"/>
      <c r="AF87" s="511"/>
      <c r="AG87" s="511"/>
      <c r="AH87" s="511"/>
      <c r="AI87" s="511"/>
      <c r="AJ87" s="511"/>
    </row>
    <row r="88" spans="1:40" ht="15" customHeight="1">
      <c r="A88" s="762"/>
      <c r="B88" s="762"/>
      <c r="C88" s="762"/>
      <c r="D88" s="609"/>
      <c r="E88" s="609"/>
      <c r="F88" s="636"/>
      <c r="G88" s="603"/>
      <c r="H88" s="603"/>
      <c r="I88" s="256"/>
      <c r="J88" s="100"/>
      <c r="K88" s="611">
        <v>1</v>
      </c>
      <c r="L88" s="145"/>
      <c r="M88" s="217" t="s">
        <v>32</v>
      </c>
      <c r="N88" s="217"/>
      <c r="O88" s="217"/>
      <c r="P88" s="217"/>
      <c r="Q88" s="217"/>
      <c r="R88" s="217"/>
      <c r="S88" s="217"/>
      <c r="T88" s="217"/>
      <c r="U88" s="434"/>
      <c r="V88" s="217"/>
      <c r="W88" s="243"/>
      <c r="X88" s="511"/>
      <c r="Y88" s="511"/>
      <c r="Z88" s="511"/>
      <c r="AA88" s="511"/>
      <c r="AB88" s="511"/>
      <c r="AC88" s="511"/>
      <c r="AD88" s="511"/>
      <c r="AE88" s="511"/>
      <c r="AF88" s="511"/>
      <c r="AG88" s="511"/>
      <c r="AH88" s="511"/>
      <c r="AI88" s="511"/>
      <c r="AJ88" s="511"/>
    </row>
    <row r="89" spans="1:40" ht="15" customHeight="1">
      <c r="A89" s="762"/>
      <c r="B89" s="762"/>
      <c r="C89" s="609"/>
      <c r="D89" s="609"/>
      <c r="E89" s="609"/>
      <c r="F89" s="609"/>
      <c r="G89" s="603"/>
      <c r="H89" s="603"/>
      <c r="I89" s="612"/>
      <c r="J89" s="100"/>
      <c r="K89" s="611">
        <v>1</v>
      </c>
      <c r="L89" s="145"/>
      <c r="M89" s="216" t="s">
        <v>33</v>
      </c>
      <c r="N89" s="216"/>
      <c r="O89" s="216"/>
      <c r="P89" s="216"/>
      <c r="Q89" s="216"/>
      <c r="R89" s="216"/>
      <c r="S89" s="216"/>
      <c r="T89" s="216"/>
      <c r="U89" s="435"/>
      <c r="V89" s="216"/>
      <c r="W89" s="243"/>
      <c r="X89" s="511"/>
      <c r="Y89" s="511"/>
      <c r="Z89" s="511"/>
      <c r="AA89" s="511"/>
      <c r="AB89" s="511"/>
      <c r="AC89" s="511"/>
      <c r="AD89" s="511"/>
      <c r="AE89" s="511"/>
      <c r="AF89" s="511"/>
      <c r="AG89" s="511"/>
      <c r="AH89" s="511"/>
      <c r="AI89" s="511"/>
      <c r="AJ89" s="511"/>
    </row>
    <row r="90" spans="1:40" ht="15" customHeight="1">
      <c r="A90" s="762"/>
      <c r="B90" s="609"/>
      <c r="C90" s="609"/>
      <c r="D90" s="609"/>
      <c r="E90" s="609"/>
      <c r="F90" s="609"/>
      <c r="G90" s="603"/>
      <c r="H90" s="603"/>
      <c r="I90" s="256"/>
      <c r="J90" s="100"/>
      <c r="K90" s="611">
        <v>1</v>
      </c>
      <c r="L90" s="145"/>
      <c r="M90" s="232" t="s">
        <v>34</v>
      </c>
      <c r="N90" s="232"/>
      <c r="O90" s="232"/>
      <c r="P90" s="232"/>
      <c r="Q90" s="232"/>
      <c r="R90" s="232"/>
      <c r="S90" s="232"/>
      <c r="T90" s="232"/>
      <c r="U90" s="439"/>
      <c r="V90" s="232"/>
      <c r="W90" s="243"/>
      <c r="X90" s="511"/>
      <c r="Y90" s="511"/>
      <c r="Z90" s="511"/>
      <c r="AA90" s="511"/>
      <c r="AB90" s="511"/>
      <c r="AC90" s="511"/>
      <c r="AD90" s="511"/>
      <c r="AE90" s="511"/>
      <c r="AF90" s="511"/>
      <c r="AG90" s="511"/>
      <c r="AH90" s="511"/>
      <c r="AI90" s="511"/>
      <c r="AJ90" s="511"/>
    </row>
    <row r="91" spans="1:40" ht="15" customHeight="1">
      <c r="L91" s="397"/>
      <c r="M91" s="269" t="s">
        <v>377</v>
      </c>
      <c r="N91" s="398"/>
      <c r="O91" s="398"/>
      <c r="P91" s="398"/>
      <c r="Q91" s="398"/>
      <c r="R91" s="398"/>
      <c r="S91" s="398"/>
      <c r="T91" s="398"/>
      <c r="U91" s="398"/>
      <c r="V91" s="232"/>
      <c r="W91" s="243"/>
      <c r="X91" s="511"/>
      <c r="Y91" s="511"/>
      <c r="Z91" s="511"/>
      <c r="AA91" s="511"/>
      <c r="AB91" s="511"/>
      <c r="AC91" s="511"/>
      <c r="AD91" s="511"/>
      <c r="AE91" s="511"/>
      <c r="AF91" s="511"/>
      <c r="AG91" s="511"/>
      <c r="AH91" s="511"/>
      <c r="AI91" s="511"/>
      <c r="AJ91" s="511"/>
    </row>
    <row r="92" spans="1:40" s="42" customFormat="1" ht="17.100000000000001" customHeight="1">
      <c r="C92" s="42" t="s">
        <v>99</v>
      </c>
      <c r="V92" s="239"/>
    </row>
    <row r="93" spans="1:40" ht="17.100000000000001" customHeight="1">
      <c r="X93" s="164"/>
      <c r="Y93" s="52"/>
      <c r="Z93" s="52"/>
    </row>
    <row r="94" spans="1:40" ht="15" customHeight="1">
      <c r="A94" s="762">
        <v>1</v>
      </c>
      <c r="B94" s="603"/>
      <c r="C94" s="603"/>
      <c r="D94" s="603"/>
      <c r="E94" s="604"/>
      <c r="F94" s="605"/>
      <c r="G94" s="603"/>
      <c r="H94" s="603"/>
      <c r="I94" s="586"/>
      <c r="J94" s="101"/>
      <c r="K94" s="101"/>
      <c r="L94" s="614">
        <f>mergeValue(A94)</f>
        <v>1</v>
      </c>
      <c r="M94" s="260" t="s">
        <v>35</v>
      </c>
      <c r="N94" s="267"/>
      <c r="O94" s="804"/>
      <c r="P94" s="805"/>
      <c r="Q94" s="805"/>
      <c r="R94" s="805"/>
      <c r="S94" s="805"/>
      <c r="T94" s="805"/>
      <c r="U94" s="805"/>
      <c r="V94" s="805"/>
      <c r="W94" s="805"/>
      <c r="X94" s="805"/>
      <c r="Y94" s="805"/>
      <c r="Z94" s="805"/>
      <c r="AA94" s="806"/>
      <c r="AB94" s="244"/>
      <c r="AC94" s="511"/>
      <c r="AD94" s="511"/>
      <c r="AE94" s="511"/>
      <c r="AF94" s="511"/>
      <c r="AG94" s="511"/>
      <c r="AH94" s="511"/>
      <c r="AI94" s="511"/>
      <c r="AJ94" s="511"/>
      <c r="AK94" s="511"/>
      <c r="AL94" s="511"/>
      <c r="AM94" s="511"/>
      <c r="AN94" s="511"/>
    </row>
    <row r="95" spans="1:40" s="43" customFormat="1" ht="15" customHeight="1">
      <c r="A95" s="762"/>
      <c r="B95" s="762">
        <v>1</v>
      </c>
      <c r="C95" s="603"/>
      <c r="D95" s="603"/>
      <c r="E95" s="605"/>
      <c r="F95" s="605"/>
      <c r="G95" s="603"/>
      <c r="H95" s="603"/>
      <c r="I95" s="626"/>
      <c r="J95" s="57"/>
      <c r="L95" s="615" t="str">
        <f>mergeValue(A95) &amp;"."&amp; mergeValue(B95)</f>
        <v>1.1</v>
      </c>
      <c r="M95" s="279" t="s">
        <v>31</v>
      </c>
      <c r="N95" s="427"/>
      <c r="O95" s="804"/>
      <c r="P95" s="805"/>
      <c r="Q95" s="805"/>
      <c r="R95" s="805"/>
      <c r="S95" s="805"/>
      <c r="T95" s="805"/>
      <c r="U95" s="805"/>
      <c r="V95" s="805"/>
      <c r="W95" s="805"/>
      <c r="X95" s="805"/>
      <c r="Y95" s="805"/>
      <c r="Z95" s="805"/>
      <c r="AA95" s="806"/>
      <c r="AB95" s="244"/>
      <c r="AC95" s="486"/>
      <c r="AD95" s="486"/>
      <c r="AE95" s="486"/>
      <c r="AF95" s="486"/>
      <c r="AG95" s="486"/>
      <c r="AH95" s="486"/>
      <c r="AI95" s="486"/>
      <c r="AJ95" s="486"/>
      <c r="AK95" s="486"/>
      <c r="AL95" s="486"/>
      <c r="AM95" s="486"/>
      <c r="AN95" s="486"/>
    </row>
    <row r="96" spans="1:40" s="43" customFormat="1" ht="15" customHeight="1">
      <c r="A96" s="762"/>
      <c r="B96" s="762"/>
      <c r="C96" s="762">
        <v>1</v>
      </c>
      <c r="D96" s="603"/>
      <c r="E96" s="605"/>
      <c r="F96" s="605"/>
      <c r="G96" s="603"/>
      <c r="H96" s="603"/>
      <c r="I96" s="626"/>
      <c r="J96" s="57"/>
      <c r="L96" s="615" t="str">
        <f>mergeValue(A96) &amp;"."&amp; mergeValue(B96)&amp;"."&amp; mergeValue(C96)</f>
        <v>1.1.1</v>
      </c>
      <c r="M96" s="280" t="s">
        <v>18</v>
      </c>
      <c r="N96" s="428"/>
      <c r="O96" s="804"/>
      <c r="P96" s="805"/>
      <c r="Q96" s="805"/>
      <c r="R96" s="805"/>
      <c r="S96" s="805"/>
      <c r="T96" s="805"/>
      <c r="U96" s="805"/>
      <c r="V96" s="805"/>
      <c r="W96" s="805"/>
      <c r="X96" s="805"/>
      <c r="Y96" s="805"/>
      <c r="Z96" s="805"/>
      <c r="AA96" s="806"/>
      <c r="AB96" s="244"/>
      <c r="AC96" s="486"/>
      <c r="AD96" s="486"/>
      <c r="AE96" s="486"/>
      <c r="AF96" s="486"/>
      <c r="AG96" s="486"/>
      <c r="AH96" s="486"/>
      <c r="AI96" s="486"/>
      <c r="AJ96" s="486"/>
      <c r="AK96" s="486"/>
      <c r="AL96" s="486"/>
      <c r="AM96" s="486"/>
      <c r="AN96" s="486"/>
    </row>
    <row r="97" spans="1:40" s="43" customFormat="1" ht="15" customHeight="1">
      <c r="A97" s="762"/>
      <c r="B97" s="762"/>
      <c r="C97" s="762"/>
      <c r="D97" s="762">
        <v>1</v>
      </c>
      <c r="E97" s="605"/>
      <c r="F97" s="605"/>
      <c r="G97" s="603"/>
      <c r="H97" s="603"/>
      <c r="I97" s="626"/>
      <c r="J97" s="57"/>
      <c r="L97" s="615" t="str">
        <f>mergeValue(A97) &amp;"."&amp; mergeValue(B97)&amp;"."&amp; mergeValue(C97)&amp;"."&amp; mergeValue(D97)</f>
        <v>1.1.1.1</v>
      </c>
      <c r="M97" s="226" t="s">
        <v>38</v>
      </c>
      <c r="N97" s="429"/>
      <c r="O97" s="804"/>
      <c r="P97" s="805"/>
      <c r="Q97" s="805"/>
      <c r="R97" s="805"/>
      <c r="S97" s="805"/>
      <c r="T97" s="805"/>
      <c r="U97" s="805"/>
      <c r="V97" s="805"/>
      <c r="W97" s="805"/>
      <c r="X97" s="805"/>
      <c r="Y97" s="805"/>
      <c r="Z97" s="805"/>
      <c r="AA97" s="806"/>
      <c r="AB97" s="244"/>
      <c r="AC97" s="486"/>
      <c r="AD97" s="486"/>
      <c r="AE97" s="486"/>
      <c r="AF97" s="486"/>
      <c r="AG97" s="486"/>
      <c r="AH97" s="486"/>
      <c r="AI97" s="486"/>
      <c r="AJ97" s="486"/>
      <c r="AK97" s="486"/>
      <c r="AL97" s="486"/>
      <c r="AM97" s="486"/>
      <c r="AN97" s="486"/>
    </row>
    <row r="98" spans="1:40" s="43" customFormat="1" ht="0.2" customHeight="1">
      <c r="A98" s="762"/>
      <c r="B98" s="762"/>
      <c r="C98" s="762"/>
      <c r="D98" s="762"/>
      <c r="E98" s="762">
        <v>1</v>
      </c>
      <c r="F98" s="605"/>
      <c r="G98" s="603"/>
      <c r="H98" s="603"/>
      <c r="I98" s="486"/>
      <c r="J98" s="57"/>
      <c r="L98" s="615"/>
      <c r="M98" s="227"/>
      <c r="N98" s="248"/>
      <c r="O98" s="917"/>
      <c r="P98" s="918"/>
      <c r="Q98" s="918"/>
      <c r="R98" s="918"/>
      <c r="S98" s="918"/>
      <c r="T98" s="918"/>
      <c r="U98" s="918"/>
      <c r="V98" s="918"/>
      <c r="W98" s="918"/>
      <c r="X98" s="918"/>
      <c r="Y98" s="918"/>
      <c r="Z98" s="918"/>
      <c r="AA98" s="919"/>
      <c r="AB98" s="246"/>
      <c r="AC98" s="486"/>
      <c r="AD98" s="486"/>
      <c r="AE98" s="486"/>
      <c r="AF98" s="486"/>
      <c r="AG98" s="486"/>
      <c r="AH98" s="486"/>
      <c r="AI98" s="486"/>
      <c r="AJ98" s="486"/>
      <c r="AK98" s="486"/>
      <c r="AL98" s="486"/>
      <c r="AM98" s="486"/>
      <c r="AN98" s="486"/>
    </row>
    <row r="99" spans="1:40" s="43" customFormat="1" ht="15" customHeight="1">
      <c r="A99" s="762"/>
      <c r="B99" s="762"/>
      <c r="C99" s="762"/>
      <c r="D99" s="762"/>
      <c r="E99" s="762"/>
      <c r="F99" s="762">
        <v>1</v>
      </c>
      <c r="G99" s="603"/>
      <c r="H99" s="603"/>
      <c r="I99" s="958"/>
      <c r="J99" s="57"/>
      <c r="L99" s="615" t="str">
        <f>mergeValue(A99) &amp;"."&amp; mergeValue(B99)&amp;"."&amp; mergeValue(C99)&amp;"."&amp; mergeValue(D99)&amp;"."&amp; mergeValue(F99)</f>
        <v>1.1.1.1.1</v>
      </c>
      <c r="M99" s="228" t="s">
        <v>20</v>
      </c>
      <c r="N99" s="426"/>
      <c r="O99" s="749"/>
      <c r="P99" s="750"/>
      <c r="Q99" s="750"/>
      <c r="R99" s="750"/>
      <c r="S99" s="750"/>
      <c r="T99" s="750"/>
      <c r="U99" s="750"/>
      <c r="V99" s="750"/>
      <c r="W99" s="750"/>
      <c r="X99" s="750"/>
      <c r="Y99" s="750"/>
      <c r="Z99" s="750"/>
      <c r="AA99" s="751"/>
      <c r="AB99" s="244"/>
      <c r="AC99" s="486"/>
      <c r="AD99" s="583" t="str">
        <f>strCheckUnique(AE99:AE104)</f>
        <v/>
      </c>
      <c r="AE99" s="486"/>
      <c r="AF99" s="583"/>
      <c r="AG99" s="486"/>
      <c r="AH99" s="486"/>
      <c r="AI99" s="486"/>
      <c r="AJ99" s="486"/>
      <c r="AK99" s="486"/>
      <c r="AL99" s="486"/>
      <c r="AM99" s="486"/>
      <c r="AN99" s="486"/>
    </row>
    <row r="100" spans="1:40" s="43" customFormat="1" ht="15" customHeight="1">
      <c r="A100" s="762"/>
      <c r="B100" s="762"/>
      <c r="C100" s="762"/>
      <c r="D100" s="762"/>
      <c r="E100" s="762"/>
      <c r="F100" s="762"/>
      <c r="G100" s="762">
        <v>1</v>
      </c>
      <c r="H100" s="603"/>
      <c r="I100" s="958"/>
      <c r="J100" s="812"/>
      <c r="K100" s="171"/>
      <c r="L100" s="615" t="str">
        <f>mergeValue(A100) &amp;"."&amp; mergeValue(B100)&amp;"."&amp; mergeValue(C100)&amp;"."&amp; mergeValue(D100)&amp;"."&amp; mergeValue(F100)&amp;"."&amp; mergeValue(G100)</f>
        <v>1.1.1.1.1.1</v>
      </c>
      <c r="M100" s="229"/>
      <c r="N100" s="261"/>
      <c r="O100" s="249"/>
      <c r="P100" s="418"/>
      <c r="Q100" s="418"/>
      <c r="R100" s="418"/>
      <c r="S100" s="418"/>
      <c r="T100" s="418"/>
      <c r="U100" s="418"/>
      <c r="V100" s="485" t="str">
        <f>W100 &amp; "-" &amp; Y100</f>
        <v>-</v>
      </c>
      <c r="W100" s="809"/>
      <c r="X100" s="808" t="s">
        <v>116</v>
      </c>
      <c r="Y100" s="809"/>
      <c r="Z100" s="808" t="s">
        <v>116</v>
      </c>
      <c r="AA100" s="162"/>
      <c r="AB100" s="244"/>
      <c r="AC100" s="486" t="str">
        <f>strCheckDate(O100:AA100)</f>
        <v/>
      </c>
      <c r="AD100" s="583"/>
      <c r="AE100" s="583" t="str">
        <f>IF(M100="","",M100 )</f>
        <v/>
      </c>
      <c r="AF100" s="583"/>
      <c r="AG100" s="583"/>
      <c r="AH100" s="583"/>
      <c r="AI100" s="486"/>
      <c r="AJ100" s="486"/>
      <c r="AK100" s="486"/>
      <c r="AL100" s="486"/>
      <c r="AM100" s="486"/>
      <c r="AN100" s="486"/>
    </row>
    <row r="101" spans="1:40" s="43" customFormat="1" ht="15" customHeight="1">
      <c r="A101" s="762"/>
      <c r="B101" s="762"/>
      <c r="C101" s="762"/>
      <c r="D101" s="762"/>
      <c r="E101" s="762"/>
      <c r="F101" s="762"/>
      <c r="G101" s="762"/>
      <c r="H101" s="603">
        <v>1</v>
      </c>
      <c r="I101" s="958"/>
      <c r="J101" s="812"/>
      <c r="K101" s="171"/>
      <c r="L101" s="615" t="str">
        <f>mergeValue(A101) &amp;"."&amp; mergeValue(B101)&amp;"."&amp; mergeValue(C101)&amp;"."&amp; mergeValue(D101)&amp;"."&amp; mergeValue(F101)&amp;"."&amp; mergeValue(G101)&amp;"."&amp; mergeValue(H101)</f>
        <v>1.1.1.1.1.1.1</v>
      </c>
      <c r="M101" s="251"/>
      <c r="N101" s="419"/>
      <c r="O101" s="249"/>
      <c r="P101" s="418"/>
      <c r="Q101" s="418"/>
      <c r="R101" s="418"/>
      <c r="S101" s="418"/>
      <c r="T101" s="418"/>
      <c r="U101" s="418"/>
      <c r="V101" s="485" t="str">
        <f>W101 &amp; "-" &amp; Y101</f>
        <v>-</v>
      </c>
      <c r="W101" s="809"/>
      <c r="X101" s="808"/>
      <c r="Y101" s="809"/>
      <c r="Z101" s="808"/>
      <c r="AA101" s="162"/>
      <c r="AB101" s="242"/>
      <c r="AC101" s="486" t="str">
        <f>strCheckDate(O101:AA101)</f>
        <v/>
      </c>
      <c r="AD101" s="486"/>
      <c r="AE101" s="486"/>
      <c r="AF101" s="583"/>
      <c r="AG101" s="486"/>
      <c r="AH101" s="486"/>
      <c r="AI101" s="486"/>
      <c r="AJ101" s="486"/>
      <c r="AK101" s="486"/>
      <c r="AL101" s="486"/>
      <c r="AM101" s="486"/>
      <c r="AN101" s="486"/>
    </row>
    <row r="102" spans="1:40" s="43" customFormat="1" ht="0.2" customHeight="1">
      <c r="A102" s="762"/>
      <c r="B102" s="762"/>
      <c r="C102" s="762"/>
      <c r="D102" s="762"/>
      <c r="E102" s="762"/>
      <c r="F102" s="762"/>
      <c r="G102" s="762"/>
      <c r="H102" s="603"/>
      <c r="I102" s="958"/>
      <c r="J102" s="812"/>
      <c r="K102" s="171"/>
      <c r="L102" s="247"/>
      <c r="M102" s="261"/>
      <c r="N102" s="261"/>
      <c r="O102" s="249"/>
      <c r="P102" s="418"/>
      <c r="Q102" s="418"/>
      <c r="R102" s="418"/>
      <c r="S102" s="418"/>
      <c r="T102" s="418"/>
      <c r="U102" s="485"/>
      <c r="V102" s="485"/>
      <c r="W102" s="810"/>
      <c r="X102" s="808"/>
      <c r="Y102" s="810"/>
      <c r="Z102" s="808"/>
      <c r="AA102" s="162"/>
      <c r="AB102" s="494"/>
      <c r="AC102" s="486"/>
      <c r="AD102" s="486"/>
      <c r="AE102" s="486"/>
      <c r="AF102" s="583">
        <f ca="1">OFFSET(AF102,-1,0)</f>
        <v>0</v>
      </c>
      <c r="AG102" s="486"/>
      <c r="AH102" s="486"/>
      <c r="AI102" s="486"/>
      <c r="AJ102" s="486"/>
      <c r="AK102" s="486"/>
      <c r="AL102" s="486"/>
      <c r="AM102" s="486"/>
      <c r="AN102" s="486"/>
    </row>
    <row r="103" spans="1:40" s="43" customFormat="1" ht="15" customHeight="1">
      <c r="A103" s="762"/>
      <c r="B103" s="762"/>
      <c r="C103" s="762"/>
      <c r="D103" s="762"/>
      <c r="E103" s="762"/>
      <c r="F103" s="762"/>
      <c r="G103" s="762"/>
      <c r="H103" s="603"/>
      <c r="I103" s="958"/>
      <c r="J103" s="812"/>
      <c r="K103" s="234"/>
      <c r="L103" s="145"/>
      <c r="M103" s="602" t="s">
        <v>69</v>
      </c>
      <c r="N103" s="293"/>
      <c r="O103" s="293"/>
      <c r="P103" s="293"/>
      <c r="Q103" s="293"/>
      <c r="R103" s="293"/>
      <c r="S103" s="293"/>
      <c r="T103" s="293"/>
      <c r="U103" s="293"/>
      <c r="V103" s="293"/>
      <c r="W103" s="293"/>
      <c r="X103" s="293"/>
      <c r="Y103" s="293"/>
      <c r="Z103" s="293"/>
      <c r="AA103" s="293"/>
      <c r="AB103" s="243"/>
      <c r="AC103" s="486"/>
      <c r="AD103" s="486"/>
      <c r="AE103" s="486"/>
      <c r="AF103" s="486"/>
      <c r="AG103" s="486"/>
      <c r="AH103" s="486"/>
      <c r="AI103" s="486"/>
      <c r="AJ103" s="486"/>
      <c r="AK103" s="486"/>
      <c r="AL103" s="486"/>
      <c r="AM103" s="486"/>
      <c r="AN103" s="486"/>
    </row>
    <row r="104" spans="1:40" ht="15" customHeight="1">
      <c r="A104" s="762"/>
      <c r="B104" s="762"/>
      <c r="C104" s="762"/>
      <c r="D104" s="762"/>
      <c r="E104" s="762"/>
      <c r="F104" s="762"/>
      <c r="G104" s="603"/>
      <c r="H104" s="603"/>
      <c r="I104" s="958"/>
      <c r="J104" s="509"/>
      <c r="K104" s="234"/>
      <c r="L104" s="254"/>
      <c r="M104" s="230" t="s">
        <v>42</v>
      </c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437"/>
      <c r="AA104" s="437"/>
      <c r="AB104" s="243"/>
      <c r="AC104" s="511"/>
      <c r="AD104" s="511"/>
      <c r="AE104" s="511"/>
      <c r="AF104" s="511"/>
      <c r="AG104" s="511"/>
      <c r="AH104" s="511"/>
      <c r="AI104" s="511"/>
      <c r="AJ104" s="511"/>
      <c r="AK104" s="511"/>
      <c r="AL104" s="511"/>
      <c r="AM104" s="511"/>
      <c r="AN104" s="511"/>
    </row>
    <row r="105" spans="1:40" ht="15" customHeight="1">
      <c r="A105" s="762"/>
      <c r="B105" s="762"/>
      <c r="C105" s="762"/>
      <c r="D105" s="762"/>
      <c r="E105" s="762"/>
      <c r="F105" s="609"/>
      <c r="G105" s="603"/>
      <c r="H105" s="603"/>
      <c r="I105" s="486"/>
      <c r="J105" s="100"/>
      <c r="K105" s="234"/>
      <c r="L105" s="145"/>
      <c r="M105" s="218" t="s">
        <v>23</v>
      </c>
      <c r="N105" s="230"/>
      <c r="O105" s="230"/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  <c r="Z105" s="438"/>
      <c r="AA105" s="438"/>
      <c r="AB105" s="243"/>
      <c r="AC105" s="511"/>
      <c r="AD105" s="511"/>
      <c r="AE105" s="511"/>
      <c r="AF105" s="511"/>
      <c r="AG105" s="511"/>
      <c r="AH105" s="511"/>
      <c r="AI105" s="511"/>
      <c r="AJ105" s="511"/>
      <c r="AK105" s="511"/>
      <c r="AL105" s="511"/>
      <c r="AM105" s="511"/>
      <c r="AN105" s="511"/>
    </row>
    <row r="106" spans="1:40" ht="0.2" customHeight="1">
      <c r="A106" s="762"/>
      <c r="B106" s="762"/>
      <c r="C106" s="762"/>
      <c r="D106" s="762"/>
      <c r="E106" s="609"/>
      <c r="F106" s="609"/>
      <c r="G106" s="603"/>
      <c r="H106" s="603"/>
      <c r="I106" s="511"/>
      <c r="J106" s="100"/>
      <c r="L106" s="145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433"/>
      <c r="AA106" s="433"/>
      <c r="AB106" s="243"/>
      <c r="AC106" s="511"/>
      <c r="AD106" s="511"/>
      <c r="AE106" s="511"/>
      <c r="AF106" s="511"/>
      <c r="AG106" s="511"/>
      <c r="AH106" s="511"/>
      <c r="AI106" s="511"/>
      <c r="AJ106" s="511"/>
      <c r="AK106" s="511"/>
      <c r="AL106" s="511"/>
      <c r="AM106" s="511"/>
      <c r="AN106" s="511"/>
    </row>
    <row r="107" spans="1:40" ht="15" customHeight="1">
      <c r="A107" s="762"/>
      <c r="B107" s="762"/>
      <c r="C107" s="762"/>
      <c r="D107" s="619"/>
      <c r="E107" s="619"/>
      <c r="F107" s="619"/>
      <c r="G107" s="620"/>
      <c r="H107" s="619"/>
      <c r="I107" s="511"/>
      <c r="J107" s="100"/>
      <c r="K107" s="234"/>
      <c r="L107" s="145"/>
      <c r="M107" s="217" t="s">
        <v>32</v>
      </c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  <c r="Z107" s="434"/>
      <c r="AA107" s="434"/>
      <c r="AB107" s="243"/>
      <c r="AC107" s="511"/>
      <c r="AD107" s="511"/>
      <c r="AE107" s="511"/>
      <c r="AF107" s="511"/>
      <c r="AG107" s="511"/>
      <c r="AH107" s="511"/>
      <c r="AI107" s="511"/>
      <c r="AJ107" s="511"/>
      <c r="AK107" s="511"/>
      <c r="AL107" s="511"/>
      <c r="AM107" s="511"/>
      <c r="AN107" s="511"/>
    </row>
    <row r="108" spans="1:40" ht="15" customHeight="1">
      <c r="A108" s="762"/>
      <c r="B108" s="762"/>
      <c r="C108" s="619"/>
      <c r="D108" s="619"/>
      <c r="E108" s="619"/>
      <c r="F108" s="619"/>
      <c r="G108" s="620"/>
      <c r="H108" s="619"/>
      <c r="I108" s="511"/>
      <c r="J108" s="100"/>
      <c r="K108" s="234"/>
      <c r="L108" s="145"/>
      <c r="M108" s="216" t="s">
        <v>33</v>
      </c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435"/>
      <c r="AA108" s="435"/>
      <c r="AB108" s="243"/>
      <c r="AC108" s="511"/>
      <c r="AD108" s="511"/>
      <c r="AE108" s="511"/>
      <c r="AF108" s="511"/>
      <c r="AG108" s="511"/>
      <c r="AH108" s="511"/>
      <c r="AI108" s="511"/>
      <c r="AJ108" s="511"/>
      <c r="AK108" s="511"/>
      <c r="AL108" s="511"/>
      <c r="AM108" s="511"/>
      <c r="AN108" s="511"/>
    </row>
    <row r="109" spans="1:40" ht="15" customHeight="1">
      <c r="A109" s="762"/>
      <c r="B109" s="619"/>
      <c r="C109" s="619"/>
      <c r="D109" s="619"/>
      <c r="E109" s="619"/>
      <c r="F109" s="619"/>
      <c r="G109" s="620"/>
      <c r="H109" s="619"/>
      <c r="I109" s="511"/>
      <c r="J109" s="100"/>
      <c r="K109" s="234"/>
      <c r="L109" s="145"/>
      <c r="M109" s="232" t="s">
        <v>34</v>
      </c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439"/>
      <c r="AA109" s="439"/>
      <c r="AB109" s="243"/>
      <c r="AC109" s="511"/>
      <c r="AD109" s="511"/>
      <c r="AE109" s="511"/>
      <c r="AF109" s="511"/>
      <c r="AG109" s="511"/>
      <c r="AH109" s="511"/>
      <c r="AI109" s="511"/>
      <c r="AJ109" s="511"/>
      <c r="AK109" s="511"/>
      <c r="AL109" s="511"/>
      <c r="AM109" s="511"/>
      <c r="AN109" s="511"/>
    </row>
    <row r="110" spans="1:40" ht="15" customHeight="1">
      <c r="L110" s="397"/>
      <c r="M110" s="269" t="s">
        <v>377</v>
      </c>
      <c r="N110" s="398"/>
      <c r="O110" s="398"/>
      <c r="P110" s="398"/>
      <c r="Q110" s="398"/>
      <c r="R110" s="398"/>
      <c r="S110" s="398"/>
      <c r="T110" s="398"/>
      <c r="U110" s="398"/>
      <c r="V110" s="232"/>
      <c r="W110" s="232"/>
      <c r="X110" s="232"/>
      <c r="Y110" s="232"/>
      <c r="Z110" s="439"/>
      <c r="AA110" s="439"/>
      <c r="AB110" s="243"/>
      <c r="AC110" s="511"/>
      <c r="AD110" s="511"/>
      <c r="AE110" s="511"/>
      <c r="AF110" s="511"/>
      <c r="AG110" s="511"/>
      <c r="AH110" s="511"/>
      <c r="AI110" s="511"/>
      <c r="AJ110" s="511"/>
    </row>
    <row r="111" spans="1:40" s="43" customFormat="1" ht="15" customHeight="1">
      <c r="G111" s="257"/>
      <c r="H111" s="603">
        <v>1</v>
      </c>
      <c r="I111" s="256"/>
      <c r="J111" s="100"/>
      <c r="K111" s="171"/>
      <c r="L111" s="615" t="str">
        <f>mergeValue(A111) &amp;"."&amp; mergeValue(B111)&amp;"."&amp; mergeValue(C111)&amp;"."&amp; mergeValue(D111)&amp;"."&amp; mergeValue(F111)&amp;"."&amp; mergeValue(G111)&amp;"."&amp; mergeValue(H111)</f>
        <v>......1</v>
      </c>
      <c r="M111" s="251"/>
      <c r="N111" s="419"/>
      <c r="O111" s="249"/>
      <c r="P111" s="418"/>
      <c r="Q111" s="418"/>
      <c r="R111" s="418"/>
      <c r="S111" s="418"/>
      <c r="T111" s="418"/>
      <c r="U111" s="418"/>
      <c r="V111" s="485" t="str">
        <f>W111 &amp; "-" &amp; Y111</f>
        <v>-</v>
      </c>
      <c r="W111" s="93"/>
      <c r="X111" s="510" t="s">
        <v>116</v>
      </c>
      <c r="Y111" s="93"/>
      <c r="Z111" s="160" t="s">
        <v>116</v>
      </c>
      <c r="AA111" s="162"/>
      <c r="AB111" s="242"/>
      <c r="AC111" s="486" t="str">
        <f>strCheckDate(O111:AA111)</f>
        <v/>
      </c>
      <c r="AD111" s="486"/>
      <c r="AE111" s="486"/>
      <c r="AF111" s="583"/>
      <c r="AG111" s="486"/>
      <c r="AH111" s="486"/>
      <c r="AI111" s="486"/>
      <c r="AJ111" s="486"/>
      <c r="AK111" s="486"/>
      <c r="AL111" s="486"/>
      <c r="AM111" s="486"/>
      <c r="AN111" s="486"/>
    </row>
    <row r="114" spans="1:35" s="42" customFormat="1" ht="17.100000000000001" customHeight="1">
      <c r="C114" s="42" t="s">
        <v>100</v>
      </c>
      <c r="U114" s="239"/>
    </row>
    <row r="115" spans="1:35" ht="17.100000000000001" customHeight="1">
      <c r="T115" s="164"/>
      <c r="U115" s="52"/>
    </row>
    <row r="116" spans="1:35" ht="16.5" customHeight="1">
      <c r="A116" s="762">
        <v>1</v>
      </c>
      <c r="B116" s="603"/>
      <c r="C116" s="603"/>
      <c r="D116" s="603"/>
      <c r="E116" s="604"/>
      <c r="F116" s="605"/>
      <c r="G116" s="605"/>
      <c r="H116" s="605"/>
      <c r="I116" s="606"/>
      <c r="J116" s="256"/>
      <c r="K116" s="608"/>
      <c r="L116" s="614">
        <f>mergeValue(A116)</f>
        <v>1</v>
      </c>
      <c r="M116" s="260" t="s">
        <v>35</v>
      </c>
      <c r="N116" s="267"/>
      <c r="O116" s="804"/>
      <c r="P116" s="805"/>
      <c r="Q116" s="805"/>
      <c r="R116" s="805"/>
      <c r="S116" s="805"/>
      <c r="T116" s="805"/>
      <c r="U116" s="805"/>
      <c r="V116" s="806"/>
      <c r="W116" s="244"/>
      <c r="X116" s="511"/>
      <c r="Y116" s="511"/>
      <c r="Z116" s="511"/>
      <c r="AA116" s="511"/>
      <c r="AB116" s="511"/>
      <c r="AC116" s="511"/>
      <c r="AD116" s="511"/>
      <c r="AE116" s="511"/>
      <c r="AF116" s="511"/>
      <c r="AG116" s="511"/>
      <c r="AH116" s="511"/>
      <c r="AI116" s="511"/>
    </row>
    <row r="117" spans="1:35" s="43" customFormat="1" ht="15" customHeight="1">
      <c r="A117" s="762"/>
      <c r="B117" s="762">
        <v>1</v>
      </c>
      <c r="C117" s="603"/>
      <c r="D117" s="603"/>
      <c r="E117" s="605"/>
      <c r="F117" s="605"/>
      <c r="G117" s="605"/>
      <c r="H117" s="605"/>
      <c r="I117" s="255"/>
      <c r="J117" s="235"/>
      <c r="K117" s="258"/>
      <c r="L117" s="615" t="str">
        <f>mergeValue(A117) &amp;"."&amp; mergeValue(B117)</f>
        <v>1.1</v>
      </c>
      <c r="M117" s="212" t="s">
        <v>31</v>
      </c>
      <c r="N117" s="427"/>
      <c r="O117" s="804"/>
      <c r="P117" s="805"/>
      <c r="Q117" s="805"/>
      <c r="R117" s="805"/>
      <c r="S117" s="805"/>
      <c r="T117" s="805"/>
      <c r="U117" s="805"/>
      <c r="V117" s="806"/>
      <c r="W117" s="244"/>
      <c r="X117" s="486"/>
      <c r="Y117" s="486"/>
      <c r="Z117" s="486"/>
      <c r="AA117" s="486"/>
      <c r="AB117" s="486"/>
      <c r="AC117" s="486"/>
      <c r="AD117" s="486"/>
      <c r="AE117" s="486"/>
      <c r="AF117" s="486"/>
      <c r="AG117" s="486"/>
      <c r="AH117" s="486"/>
      <c r="AI117" s="486"/>
    </row>
    <row r="118" spans="1:35" s="43" customFormat="1" ht="15" customHeight="1">
      <c r="A118" s="762"/>
      <c r="B118" s="762"/>
      <c r="C118" s="762">
        <v>1</v>
      </c>
      <c r="D118" s="603"/>
      <c r="E118" s="605"/>
      <c r="F118" s="605"/>
      <c r="G118" s="605"/>
      <c r="H118" s="605"/>
      <c r="I118" s="607"/>
      <c r="J118" s="235"/>
      <c r="K118" s="258"/>
      <c r="L118" s="615" t="str">
        <f>mergeValue(A118) &amp;"."&amp; mergeValue(B118)&amp;"."&amp; mergeValue(C118)</f>
        <v>1.1.1</v>
      </c>
      <c r="M118" s="213" t="s">
        <v>18</v>
      </c>
      <c r="N118" s="428"/>
      <c r="O118" s="804"/>
      <c r="P118" s="805"/>
      <c r="Q118" s="805"/>
      <c r="R118" s="805"/>
      <c r="S118" s="805"/>
      <c r="T118" s="805"/>
      <c r="U118" s="805"/>
      <c r="V118" s="806"/>
      <c r="W118" s="244"/>
      <c r="X118" s="486"/>
      <c r="Y118" s="486"/>
      <c r="Z118" s="486"/>
      <c r="AA118" s="486"/>
      <c r="AB118" s="486"/>
      <c r="AC118" s="486"/>
      <c r="AD118" s="486"/>
      <c r="AE118" s="486"/>
      <c r="AF118" s="486"/>
      <c r="AG118" s="486"/>
      <c r="AH118" s="486"/>
      <c r="AI118" s="486"/>
    </row>
    <row r="119" spans="1:35" s="43" customFormat="1" ht="15" customHeight="1">
      <c r="A119" s="762"/>
      <c r="B119" s="762"/>
      <c r="C119" s="762"/>
      <c r="D119" s="762">
        <v>1</v>
      </c>
      <c r="E119" s="605"/>
      <c r="F119" s="605"/>
      <c r="G119" s="605"/>
      <c r="H119" s="605"/>
      <c r="I119" s="607"/>
      <c r="J119" s="235"/>
      <c r="K119" s="258"/>
      <c r="L119" s="615" t="str">
        <f>mergeValue(A119) &amp;"."&amp; mergeValue(B119)&amp;"."&amp; mergeValue(C119)&amp;"."&amp; mergeValue(D119)</f>
        <v>1.1.1.1</v>
      </c>
      <c r="M119" s="214" t="s">
        <v>38</v>
      </c>
      <c r="N119" s="429"/>
      <c r="O119" s="804"/>
      <c r="P119" s="805"/>
      <c r="Q119" s="805"/>
      <c r="R119" s="805"/>
      <c r="S119" s="805"/>
      <c r="T119" s="805"/>
      <c r="U119" s="805"/>
      <c r="V119" s="806"/>
      <c r="W119" s="244"/>
      <c r="X119" s="486"/>
      <c r="Y119" s="486"/>
      <c r="Z119" s="486"/>
      <c r="AA119" s="486"/>
      <c r="AB119" s="486"/>
      <c r="AC119" s="486"/>
      <c r="AD119" s="486"/>
      <c r="AE119" s="486"/>
      <c r="AF119" s="486"/>
      <c r="AG119" s="486"/>
      <c r="AH119" s="486"/>
      <c r="AI119" s="486"/>
    </row>
    <row r="120" spans="1:35" s="43" customFormat="1" ht="24.95" hidden="1" customHeight="1">
      <c r="A120" s="762"/>
      <c r="B120" s="762"/>
      <c r="C120" s="762"/>
      <c r="D120" s="762"/>
      <c r="E120" s="762">
        <v>1</v>
      </c>
      <c r="F120" s="605"/>
      <c r="G120" s="605"/>
      <c r="H120" s="603">
        <v>1</v>
      </c>
      <c r="I120" s="762">
        <v>1</v>
      </c>
      <c r="J120" s="605"/>
      <c r="K120" s="610"/>
      <c r="L120" s="615"/>
      <c r="M120" s="227"/>
      <c r="N120" s="248"/>
      <c r="O120" s="631"/>
      <c r="P120" s="588"/>
      <c r="Q120" s="588"/>
      <c r="R120" s="588"/>
      <c r="S120" s="588"/>
      <c r="T120" s="588"/>
      <c r="U120" s="588"/>
      <c r="V120" s="589"/>
      <c r="W120" s="246"/>
      <c r="X120" s="486"/>
      <c r="Y120" s="486"/>
      <c r="Z120" s="486"/>
      <c r="AA120" s="486"/>
      <c r="AB120" s="486"/>
      <c r="AC120" s="486"/>
      <c r="AD120" s="486"/>
      <c r="AE120" s="486"/>
      <c r="AF120" s="486"/>
      <c r="AG120" s="486"/>
      <c r="AH120" s="486"/>
      <c r="AI120" s="486"/>
    </row>
    <row r="121" spans="1:35" s="43" customFormat="1" ht="15" customHeight="1">
      <c r="A121" s="762"/>
      <c r="B121" s="762"/>
      <c r="C121" s="762"/>
      <c r="D121" s="762"/>
      <c r="E121" s="762"/>
      <c r="F121" s="762">
        <v>1</v>
      </c>
      <c r="G121" s="603"/>
      <c r="H121" s="603"/>
      <c r="I121" s="762"/>
      <c r="J121" s="762">
        <v>1</v>
      </c>
      <c r="K121" s="611"/>
      <c r="L121" s="615" t="str">
        <f>mergeValue(A121) &amp;"."&amp; mergeValue(B121)&amp;"."&amp; mergeValue(C121)&amp;"."&amp; mergeValue(D121)&amp;"."&amp;  mergeValue(F121)</f>
        <v>1.1.1.1.1</v>
      </c>
      <c r="M121" s="228" t="s">
        <v>20</v>
      </c>
      <c r="N121" s="426"/>
      <c r="O121" s="746"/>
      <c r="P121" s="747"/>
      <c r="Q121" s="747"/>
      <c r="R121" s="747"/>
      <c r="S121" s="747"/>
      <c r="T121" s="747"/>
      <c r="U121" s="747"/>
      <c r="V121" s="748"/>
      <c r="W121" s="244"/>
      <c r="X121" s="486"/>
      <c r="Y121" s="583" t="str">
        <f>strCheckUnique(Z121:Z124)</f>
        <v/>
      </c>
      <c r="Z121" s="486"/>
      <c r="AA121" s="583"/>
      <c r="AB121" s="486"/>
      <c r="AC121" s="486"/>
      <c r="AD121" s="486"/>
      <c r="AE121" s="486"/>
      <c r="AF121" s="486"/>
      <c r="AG121" s="486"/>
      <c r="AH121" s="486"/>
      <c r="AI121" s="486"/>
    </row>
    <row r="122" spans="1:35" s="43" customFormat="1" ht="17.100000000000001" customHeight="1">
      <c r="A122" s="762"/>
      <c r="B122" s="762"/>
      <c r="C122" s="762"/>
      <c r="D122" s="762"/>
      <c r="E122" s="762"/>
      <c r="F122" s="762"/>
      <c r="G122" s="603">
        <v>1</v>
      </c>
      <c r="H122" s="603"/>
      <c r="I122" s="762"/>
      <c r="J122" s="762"/>
      <c r="K122" s="611">
        <v>1</v>
      </c>
      <c r="L122" s="615" t="str">
        <f>mergeValue(A122) &amp;"."&amp; mergeValue(B122)&amp;"."&amp; mergeValue(C122)&amp;"."&amp; mergeValue(D122)&amp;"."&amp; mergeValue(F122)&amp;"."&amp; mergeValue(G122)</f>
        <v>1.1.1.1.1.1</v>
      </c>
      <c r="M122" s="229"/>
      <c r="N122" s="261"/>
      <c r="O122" s="249"/>
      <c r="P122" s="249"/>
      <c r="Q122" s="249"/>
      <c r="R122" s="809"/>
      <c r="S122" s="808" t="s">
        <v>116</v>
      </c>
      <c r="T122" s="809"/>
      <c r="U122" s="808" t="s">
        <v>116</v>
      </c>
      <c r="V122" s="241"/>
      <c r="W122" s="244"/>
      <c r="X122" s="486" t="str">
        <f>strCheckDate(O123:V123)</f>
        <v/>
      </c>
      <c r="Y122" s="583"/>
      <c r="Z122" s="583" t="str">
        <f>IF(M122="","",M122 )</f>
        <v/>
      </c>
      <c r="AA122" s="583"/>
      <c r="AB122" s="583"/>
      <c r="AC122" s="583"/>
      <c r="AD122" s="486"/>
      <c r="AE122" s="486"/>
      <c r="AF122" s="486"/>
      <c r="AG122" s="486"/>
      <c r="AH122" s="486"/>
      <c r="AI122" s="486"/>
    </row>
    <row r="123" spans="1:35" s="43" customFormat="1" ht="0.2" customHeight="1">
      <c r="A123" s="762"/>
      <c r="B123" s="762"/>
      <c r="C123" s="762"/>
      <c r="D123" s="762"/>
      <c r="E123" s="762"/>
      <c r="F123" s="762"/>
      <c r="G123" s="603"/>
      <c r="H123" s="603"/>
      <c r="I123" s="762"/>
      <c r="J123" s="762"/>
      <c r="K123" s="611"/>
      <c r="L123" s="616"/>
      <c r="M123" s="261"/>
      <c r="N123" s="261"/>
      <c r="O123" s="261"/>
      <c r="P123" s="261"/>
      <c r="Q123" s="485" t="str">
        <f>R122 &amp; "-" &amp; T122</f>
        <v>-</v>
      </c>
      <c r="R123" s="810"/>
      <c r="S123" s="808"/>
      <c r="T123" s="810"/>
      <c r="U123" s="808"/>
      <c r="V123" s="241"/>
      <c r="W123" s="246"/>
      <c r="X123" s="486"/>
      <c r="Y123" s="486"/>
      <c r="Z123" s="486"/>
      <c r="AA123" s="486"/>
      <c r="AB123" s="486"/>
      <c r="AC123" s="486"/>
      <c r="AD123" s="486"/>
      <c r="AE123" s="486"/>
      <c r="AF123" s="486"/>
      <c r="AG123" s="486"/>
      <c r="AH123" s="486"/>
      <c r="AI123" s="486"/>
    </row>
    <row r="124" spans="1:35" ht="15" customHeight="1">
      <c r="A124" s="762"/>
      <c r="B124" s="762"/>
      <c r="C124" s="762"/>
      <c r="D124" s="762"/>
      <c r="E124" s="762"/>
      <c r="F124" s="762"/>
      <c r="G124" s="605"/>
      <c r="H124" s="603"/>
      <c r="I124" s="762"/>
      <c r="J124" s="762"/>
      <c r="K124" s="610"/>
      <c r="L124" s="145"/>
      <c r="M124" s="230" t="s">
        <v>42</v>
      </c>
      <c r="N124" s="231"/>
      <c r="O124" s="231"/>
      <c r="P124" s="231"/>
      <c r="Q124" s="231"/>
      <c r="R124" s="231"/>
      <c r="S124" s="231"/>
      <c r="T124" s="231"/>
      <c r="U124" s="437"/>
      <c r="V124" s="211"/>
      <c r="W124" s="242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</row>
    <row r="125" spans="1:35" ht="15" customHeight="1">
      <c r="A125" s="762"/>
      <c r="B125" s="762"/>
      <c r="C125" s="762"/>
      <c r="D125" s="762"/>
      <c r="E125" s="762"/>
      <c r="F125" s="605"/>
      <c r="G125" s="605"/>
      <c r="H125" s="603"/>
      <c r="I125" s="762"/>
      <c r="J125" s="605"/>
      <c r="K125" s="610"/>
      <c r="L125" s="145"/>
      <c r="M125" s="218" t="s">
        <v>23</v>
      </c>
      <c r="N125" s="230"/>
      <c r="O125" s="230"/>
      <c r="P125" s="230"/>
      <c r="Q125" s="230"/>
      <c r="R125" s="230"/>
      <c r="S125" s="230"/>
      <c r="T125" s="230"/>
      <c r="U125" s="438"/>
      <c r="V125" s="211"/>
      <c r="W125" s="243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</row>
    <row r="126" spans="1:35" ht="15" hidden="1" customHeight="1">
      <c r="A126" s="762"/>
      <c r="B126" s="762"/>
      <c r="C126" s="762"/>
      <c r="D126" s="762"/>
      <c r="E126" s="609"/>
      <c r="F126" s="605"/>
      <c r="G126" s="605"/>
      <c r="H126" s="605"/>
      <c r="I126" s="256"/>
      <c r="J126" s="100"/>
      <c r="K126" s="608"/>
      <c r="L126" s="145"/>
      <c r="M126" s="218"/>
      <c r="N126" s="218"/>
      <c r="O126" s="218"/>
      <c r="P126" s="218"/>
      <c r="Q126" s="218"/>
      <c r="R126" s="218"/>
      <c r="S126" s="218"/>
      <c r="T126" s="218"/>
      <c r="U126" s="433"/>
      <c r="V126" s="211"/>
      <c r="W126" s="243"/>
      <c r="X126" s="511"/>
      <c r="Y126" s="511"/>
      <c r="Z126" s="511"/>
      <c r="AA126" s="511"/>
      <c r="AB126" s="511"/>
      <c r="AC126" s="511"/>
      <c r="AD126" s="511"/>
      <c r="AE126" s="511"/>
      <c r="AF126" s="511"/>
      <c r="AG126" s="511"/>
      <c r="AH126" s="511"/>
      <c r="AI126" s="511"/>
    </row>
    <row r="127" spans="1:35" ht="15" customHeight="1">
      <c r="A127" s="762"/>
      <c r="B127" s="762"/>
      <c r="C127" s="762"/>
      <c r="D127" s="609"/>
      <c r="E127" s="609"/>
      <c r="F127" s="605"/>
      <c r="G127" s="605"/>
      <c r="H127" s="605"/>
      <c r="I127" s="256"/>
      <c r="J127" s="100"/>
      <c r="K127" s="608"/>
      <c r="L127" s="145"/>
      <c r="M127" s="217" t="s">
        <v>32</v>
      </c>
      <c r="N127" s="217"/>
      <c r="O127" s="217"/>
      <c r="P127" s="217"/>
      <c r="Q127" s="217"/>
      <c r="R127" s="217"/>
      <c r="S127" s="217"/>
      <c r="T127" s="217"/>
      <c r="U127" s="434"/>
      <c r="V127" s="211"/>
      <c r="W127" s="243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</row>
    <row r="128" spans="1:35" ht="15" customHeight="1">
      <c r="A128" s="762"/>
      <c r="B128" s="762"/>
      <c r="C128" s="609"/>
      <c r="D128" s="609"/>
      <c r="E128" s="609"/>
      <c r="F128" s="609"/>
      <c r="G128" s="621"/>
      <c r="H128" s="256"/>
      <c r="I128" s="612"/>
      <c r="J128" s="100"/>
      <c r="K128" s="613"/>
      <c r="L128" s="145"/>
      <c r="M128" s="216" t="s">
        <v>33</v>
      </c>
      <c r="N128" s="216"/>
      <c r="O128" s="216"/>
      <c r="P128" s="216"/>
      <c r="Q128" s="216"/>
      <c r="R128" s="216"/>
      <c r="S128" s="216"/>
      <c r="T128" s="216"/>
      <c r="U128" s="435"/>
      <c r="V128" s="211"/>
      <c r="W128" s="243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</row>
    <row r="129" spans="1:36" ht="15" customHeight="1">
      <c r="A129" s="762"/>
      <c r="B129" s="609"/>
      <c r="C129" s="609"/>
      <c r="D129" s="609"/>
      <c r="E129" s="609"/>
      <c r="F129" s="609"/>
      <c r="G129" s="621"/>
      <c r="H129" s="256"/>
      <c r="I129" s="256"/>
      <c r="J129" s="100"/>
      <c r="K129" s="608"/>
      <c r="L129" s="145"/>
      <c r="M129" s="232" t="s">
        <v>34</v>
      </c>
      <c r="N129" s="232"/>
      <c r="O129" s="232"/>
      <c r="P129" s="232"/>
      <c r="Q129" s="232"/>
      <c r="R129" s="232"/>
      <c r="S129" s="232"/>
      <c r="T129" s="232"/>
      <c r="U129" s="439"/>
      <c r="V129" s="211"/>
      <c r="W129" s="243"/>
      <c r="X129" s="511"/>
      <c r="Y129" s="511"/>
      <c r="Z129" s="511"/>
      <c r="AA129" s="511"/>
      <c r="AB129" s="511"/>
      <c r="AC129" s="511"/>
      <c r="AD129" s="511"/>
      <c r="AE129" s="511"/>
      <c r="AF129" s="511"/>
      <c r="AG129" s="511"/>
      <c r="AH129" s="511"/>
      <c r="AI129" s="511"/>
    </row>
    <row r="130" spans="1:36" ht="15" customHeight="1">
      <c r="L130" s="397"/>
      <c r="M130" s="269" t="s">
        <v>377</v>
      </c>
      <c r="N130" s="398"/>
      <c r="O130" s="398"/>
      <c r="P130" s="398"/>
      <c r="Q130" s="398"/>
      <c r="R130" s="398"/>
      <c r="S130" s="398"/>
      <c r="T130" s="398"/>
      <c r="U130" s="398"/>
      <c r="V130" s="232"/>
      <c r="W130" s="243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511"/>
    </row>
    <row r="131" spans="1:36" s="42" customFormat="1" ht="17.100000000000001" customHeight="1">
      <c r="C131" s="42" t="s">
        <v>217</v>
      </c>
      <c r="V131" s="239"/>
      <c r="X131" s="593"/>
      <c r="Y131" s="593"/>
      <c r="Z131" s="593"/>
      <c r="AA131" s="593"/>
      <c r="AB131" s="593"/>
      <c r="AC131" s="593"/>
      <c r="AD131" s="593"/>
      <c r="AE131" s="593"/>
      <c r="AF131" s="593"/>
      <c r="AG131" s="593"/>
      <c r="AH131" s="593"/>
    </row>
    <row r="132" spans="1:36" ht="17.100000000000001" customHeight="1">
      <c r="T132" s="164"/>
      <c r="U132" s="52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</row>
    <row r="133" spans="1:36" ht="16.5" customHeight="1">
      <c r="A133" s="762">
        <v>1</v>
      </c>
      <c r="B133" s="603"/>
      <c r="C133" s="603"/>
      <c r="D133" s="603"/>
      <c r="E133" s="604"/>
      <c r="F133" s="605"/>
      <c r="G133" s="605"/>
      <c r="H133" s="605"/>
      <c r="I133" s="606"/>
      <c r="J133" s="256"/>
      <c r="K133" s="608"/>
      <c r="L133" s="614">
        <f>mergeValue(A133)</f>
        <v>1</v>
      </c>
      <c r="M133" s="260" t="s">
        <v>35</v>
      </c>
      <c r="N133" s="267"/>
      <c r="O133" s="804"/>
      <c r="P133" s="805"/>
      <c r="Q133" s="805"/>
      <c r="R133" s="805"/>
      <c r="S133" s="805"/>
      <c r="T133" s="805"/>
      <c r="U133" s="805"/>
      <c r="V133" s="806"/>
      <c r="W133" s="244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</row>
    <row r="134" spans="1:36" s="43" customFormat="1" ht="15" customHeight="1">
      <c r="A134" s="762"/>
      <c r="B134" s="762">
        <v>1</v>
      </c>
      <c r="C134" s="603"/>
      <c r="D134" s="603"/>
      <c r="E134" s="605"/>
      <c r="F134" s="605"/>
      <c r="G134" s="605"/>
      <c r="H134" s="605"/>
      <c r="I134" s="255"/>
      <c r="J134" s="235"/>
      <c r="K134" s="258"/>
      <c r="L134" s="615" t="str">
        <f>mergeValue(A134) &amp;"."&amp; mergeValue(B134)</f>
        <v>1.1</v>
      </c>
      <c r="M134" s="212" t="s">
        <v>31</v>
      </c>
      <c r="N134" s="427"/>
      <c r="O134" s="804"/>
      <c r="P134" s="805"/>
      <c r="Q134" s="805"/>
      <c r="R134" s="805"/>
      <c r="S134" s="805"/>
      <c r="T134" s="805"/>
      <c r="U134" s="805"/>
      <c r="V134" s="806"/>
      <c r="W134" s="244"/>
      <c r="X134" s="486"/>
      <c r="Y134" s="486"/>
      <c r="Z134" s="486"/>
      <c r="AA134" s="486"/>
      <c r="AB134" s="486"/>
      <c r="AC134" s="486"/>
      <c r="AD134" s="486"/>
      <c r="AE134" s="486"/>
      <c r="AF134" s="486"/>
      <c r="AG134" s="486"/>
      <c r="AH134" s="486"/>
      <c r="AI134" s="486"/>
    </row>
    <row r="135" spans="1:36" s="43" customFormat="1" ht="15" customHeight="1">
      <c r="A135" s="762"/>
      <c r="B135" s="762"/>
      <c r="C135" s="762">
        <v>1</v>
      </c>
      <c r="D135" s="603"/>
      <c r="E135" s="605"/>
      <c r="F135" s="605"/>
      <c r="G135" s="605"/>
      <c r="H135" s="605"/>
      <c r="I135" s="607"/>
      <c r="J135" s="235"/>
      <c r="K135" s="258"/>
      <c r="L135" s="615" t="str">
        <f>mergeValue(A135) &amp;"."&amp; mergeValue(B135)&amp;"."&amp; mergeValue(C135)</f>
        <v>1.1.1</v>
      </c>
      <c r="M135" s="213" t="s">
        <v>18</v>
      </c>
      <c r="N135" s="428"/>
      <c r="O135" s="804"/>
      <c r="P135" s="805"/>
      <c r="Q135" s="805"/>
      <c r="R135" s="805"/>
      <c r="S135" s="805"/>
      <c r="T135" s="805"/>
      <c r="U135" s="805"/>
      <c r="V135" s="806"/>
      <c r="W135" s="244"/>
      <c r="X135" s="486"/>
      <c r="Y135" s="486"/>
      <c r="Z135" s="486"/>
      <c r="AA135" s="486"/>
      <c r="AB135" s="486"/>
      <c r="AC135" s="486"/>
      <c r="AD135" s="486"/>
      <c r="AE135" s="486"/>
      <c r="AF135" s="486"/>
      <c r="AG135" s="486"/>
      <c r="AH135" s="486"/>
      <c r="AI135" s="486"/>
    </row>
    <row r="136" spans="1:36" s="43" customFormat="1" ht="15" customHeight="1">
      <c r="A136" s="762"/>
      <c r="B136" s="762"/>
      <c r="C136" s="762"/>
      <c r="D136" s="762">
        <v>1</v>
      </c>
      <c r="E136" s="605"/>
      <c r="F136" s="605"/>
      <c r="G136" s="605"/>
      <c r="H136" s="605"/>
      <c r="I136" s="607"/>
      <c r="J136" s="235"/>
      <c r="K136" s="258"/>
      <c r="L136" s="615" t="str">
        <f>mergeValue(A136) &amp;"."&amp; mergeValue(B136)&amp;"."&amp; mergeValue(C136)&amp;"."&amp; mergeValue(D136)</f>
        <v>1.1.1.1</v>
      </c>
      <c r="M136" s="214" t="s">
        <v>38</v>
      </c>
      <c r="N136" s="429"/>
      <c r="O136" s="804"/>
      <c r="P136" s="805"/>
      <c r="Q136" s="805"/>
      <c r="R136" s="805"/>
      <c r="S136" s="805"/>
      <c r="T136" s="805"/>
      <c r="U136" s="805"/>
      <c r="V136" s="806"/>
      <c r="W136" s="244"/>
      <c r="X136" s="486"/>
      <c r="Y136" s="486"/>
      <c r="Z136" s="486"/>
      <c r="AA136" s="486"/>
      <c r="AB136" s="486"/>
      <c r="AC136" s="486"/>
      <c r="AD136" s="486"/>
      <c r="AE136" s="486"/>
      <c r="AF136" s="486"/>
      <c r="AG136" s="486"/>
      <c r="AH136" s="486"/>
      <c r="AI136" s="486"/>
    </row>
    <row r="137" spans="1:36" s="43" customFormat="1" ht="24.95" hidden="1" customHeight="1">
      <c r="A137" s="762"/>
      <c r="B137" s="762"/>
      <c r="C137" s="762"/>
      <c r="D137" s="762"/>
      <c r="E137" s="762">
        <v>1</v>
      </c>
      <c r="F137" s="605"/>
      <c r="G137" s="605"/>
      <c r="H137" s="603">
        <v>1</v>
      </c>
      <c r="I137" s="762">
        <v>1</v>
      </c>
      <c r="J137" s="605"/>
      <c r="K137" s="610"/>
      <c r="L137" s="615"/>
      <c r="M137" s="227"/>
      <c r="N137" s="248"/>
      <c r="O137" s="631"/>
      <c r="P137" s="588"/>
      <c r="Q137" s="588"/>
      <c r="R137" s="588"/>
      <c r="S137" s="588"/>
      <c r="T137" s="588"/>
      <c r="U137" s="588"/>
      <c r="V137" s="589"/>
      <c r="W137" s="246"/>
      <c r="X137" s="486"/>
      <c r="Y137" s="486"/>
      <c r="Z137" s="486"/>
      <c r="AA137" s="486"/>
      <c r="AB137" s="486"/>
      <c r="AC137" s="486"/>
      <c r="AD137" s="486"/>
      <c r="AE137" s="486"/>
      <c r="AF137" s="486"/>
      <c r="AG137" s="486"/>
      <c r="AH137" s="486"/>
      <c r="AI137" s="486"/>
    </row>
    <row r="138" spans="1:36" s="43" customFormat="1" ht="15" customHeight="1">
      <c r="A138" s="762"/>
      <c r="B138" s="762"/>
      <c r="C138" s="762"/>
      <c r="D138" s="762"/>
      <c r="E138" s="762"/>
      <c r="F138" s="762">
        <v>1</v>
      </c>
      <c r="G138" s="603"/>
      <c r="H138" s="603"/>
      <c r="I138" s="762"/>
      <c r="J138" s="762">
        <v>1</v>
      </c>
      <c r="K138" s="611"/>
      <c r="L138" s="615" t="str">
        <f>mergeValue(A138) &amp;"."&amp; mergeValue(B138)&amp;"."&amp; mergeValue(C138)&amp;"."&amp; mergeValue(D138)&amp;"."&amp;  mergeValue(F138)</f>
        <v>1.1.1.1.1</v>
      </c>
      <c r="M138" s="228" t="s">
        <v>20</v>
      </c>
      <c r="N138" s="426"/>
      <c r="O138" s="746"/>
      <c r="P138" s="747"/>
      <c r="Q138" s="747"/>
      <c r="R138" s="747"/>
      <c r="S138" s="747"/>
      <c r="T138" s="747"/>
      <c r="U138" s="747"/>
      <c r="V138" s="748"/>
      <c r="W138" s="244"/>
      <c r="X138" s="486"/>
      <c r="Y138" s="583" t="str">
        <f>strCheckUnique(Z138:Z141)</f>
        <v/>
      </c>
      <c r="Z138" s="486"/>
      <c r="AA138" s="583"/>
      <c r="AB138" s="486"/>
      <c r="AC138" s="486"/>
      <c r="AD138" s="486"/>
      <c r="AE138" s="486"/>
      <c r="AF138" s="486"/>
      <c r="AG138" s="486"/>
      <c r="AH138" s="486"/>
      <c r="AI138" s="486"/>
    </row>
    <row r="139" spans="1:36" s="43" customFormat="1" ht="17.100000000000001" customHeight="1">
      <c r="A139" s="762"/>
      <c r="B139" s="762"/>
      <c r="C139" s="762"/>
      <c r="D139" s="762"/>
      <c r="E139" s="762"/>
      <c r="F139" s="762"/>
      <c r="G139" s="603">
        <v>1</v>
      </c>
      <c r="H139" s="603"/>
      <c r="I139" s="762"/>
      <c r="J139" s="762"/>
      <c r="K139" s="611">
        <v>1</v>
      </c>
      <c r="L139" s="615" t="str">
        <f>mergeValue(A139) &amp;"."&amp; mergeValue(B139)&amp;"."&amp; mergeValue(C139)&amp;"."&amp; mergeValue(D139)&amp;"."&amp; mergeValue(F139)&amp;"."&amp; mergeValue(G139)</f>
        <v>1.1.1.1.1.1</v>
      </c>
      <c r="M139" s="229"/>
      <c r="N139" s="261"/>
      <c r="O139" s="249"/>
      <c r="P139" s="249"/>
      <c r="Q139" s="249"/>
      <c r="R139" s="809"/>
      <c r="S139" s="808" t="s">
        <v>116</v>
      </c>
      <c r="T139" s="809"/>
      <c r="U139" s="808" t="s">
        <v>116</v>
      </c>
      <c r="V139" s="241"/>
      <c r="W139" s="244"/>
      <c r="X139" s="486" t="str">
        <f>strCheckDate(O140:V140)</f>
        <v/>
      </c>
      <c r="Y139" s="583"/>
      <c r="Z139" s="583" t="str">
        <f>IF(M139="","",M139 )</f>
        <v/>
      </c>
      <c r="AA139" s="583"/>
      <c r="AB139" s="583"/>
      <c r="AC139" s="583"/>
      <c r="AD139" s="486"/>
      <c r="AE139" s="486"/>
      <c r="AF139" s="486"/>
      <c r="AG139" s="486"/>
      <c r="AH139" s="486"/>
      <c r="AI139" s="486"/>
    </row>
    <row r="140" spans="1:36" s="43" customFormat="1" ht="0.2" customHeight="1">
      <c r="A140" s="762"/>
      <c r="B140" s="762"/>
      <c r="C140" s="762"/>
      <c r="D140" s="762"/>
      <c r="E140" s="762"/>
      <c r="F140" s="762"/>
      <c r="G140" s="603"/>
      <c r="H140" s="603"/>
      <c r="I140" s="762"/>
      <c r="J140" s="762"/>
      <c r="K140" s="611"/>
      <c r="L140" s="616"/>
      <c r="M140" s="261"/>
      <c r="N140" s="261"/>
      <c r="O140" s="261"/>
      <c r="P140" s="261"/>
      <c r="Q140" s="485" t="str">
        <f>R139 &amp; "-" &amp; T139</f>
        <v>-</v>
      </c>
      <c r="R140" s="810"/>
      <c r="S140" s="808"/>
      <c r="T140" s="810"/>
      <c r="U140" s="808"/>
      <c r="V140" s="241"/>
      <c r="W140" s="246"/>
      <c r="X140" s="486"/>
      <c r="Y140" s="486"/>
      <c r="Z140" s="486"/>
      <c r="AA140" s="486"/>
      <c r="AB140" s="486"/>
      <c r="AC140" s="486"/>
      <c r="AD140" s="486"/>
      <c r="AE140" s="486"/>
      <c r="AF140" s="486"/>
      <c r="AG140" s="486"/>
      <c r="AH140" s="486"/>
      <c r="AI140" s="486"/>
    </row>
    <row r="141" spans="1:36" ht="15" customHeight="1">
      <c r="A141" s="762"/>
      <c r="B141" s="762"/>
      <c r="C141" s="762"/>
      <c r="D141" s="762"/>
      <c r="E141" s="762"/>
      <c r="F141" s="762"/>
      <c r="G141" s="605"/>
      <c r="H141" s="603"/>
      <c r="I141" s="762"/>
      <c r="J141" s="762"/>
      <c r="K141" s="610"/>
      <c r="L141" s="145"/>
      <c r="M141" s="230" t="s">
        <v>42</v>
      </c>
      <c r="N141" s="231"/>
      <c r="O141" s="231"/>
      <c r="P141" s="231"/>
      <c r="Q141" s="231"/>
      <c r="R141" s="231"/>
      <c r="S141" s="231"/>
      <c r="T141" s="231"/>
      <c r="U141" s="437"/>
      <c r="V141" s="211"/>
      <c r="W141" s="242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</row>
    <row r="142" spans="1:36" ht="15" customHeight="1">
      <c r="A142" s="762"/>
      <c r="B142" s="762"/>
      <c r="C142" s="762"/>
      <c r="D142" s="762"/>
      <c r="E142" s="762"/>
      <c r="F142" s="605"/>
      <c r="G142" s="605"/>
      <c r="H142" s="603"/>
      <c r="I142" s="762"/>
      <c r="J142" s="605"/>
      <c r="K142" s="610"/>
      <c r="L142" s="145"/>
      <c r="M142" s="218" t="s">
        <v>23</v>
      </c>
      <c r="N142" s="230"/>
      <c r="O142" s="230"/>
      <c r="P142" s="230"/>
      <c r="Q142" s="230"/>
      <c r="R142" s="230"/>
      <c r="S142" s="230"/>
      <c r="T142" s="230"/>
      <c r="U142" s="438"/>
      <c r="V142" s="211"/>
      <c r="W142" s="243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</row>
    <row r="143" spans="1:36" ht="15" hidden="1" customHeight="1">
      <c r="A143" s="762"/>
      <c r="B143" s="762"/>
      <c r="C143" s="762"/>
      <c r="D143" s="762"/>
      <c r="E143" s="609"/>
      <c r="F143" s="605"/>
      <c r="G143" s="605"/>
      <c r="H143" s="605"/>
      <c r="I143" s="256"/>
      <c r="J143" s="100"/>
      <c r="K143" s="608"/>
      <c r="L143" s="145"/>
      <c r="M143" s="218"/>
      <c r="N143" s="218"/>
      <c r="O143" s="218"/>
      <c r="P143" s="218"/>
      <c r="Q143" s="218"/>
      <c r="R143" s="218"/>
      <c r="S143" s="218"/>
      <c r="T143" s="218"/>
      <c r="U143" s="433"/>
      <c r="V143" s="211"/>
      <c r="W143" s="243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</row>
    <row r="144" spans="1:36" ht="15" customHeight="1">
      <c r="A144" s="762"/>
      <c r="B144" s="762"/>
      <c r="C144" s="762"/>
      <c r="D144" s="609"/>
      <c r="E144" s="609"/>
      <c r="F144" s="605"/>
      <c r="G144" s="605"/>
      <c r="H144" s="605"/>
      <c r="I144" s="256"/>
      <c r="J144" s="100"/>
      <c r="K144" s="608"/>
      <c r="L144" s="145"/>
      <c r="M144" s="217" t="s">
        <v>32</v>
      </c>
      <c r="N144" s="217"/>
      <c r="O144" s="217"/>
      <c r="P144" s="217"/>
      <c r="Q144" s="217"/>
      <c r="R144" s="217"/>
      <c r="S144" s="217"/>
      <c r="T144" s="217"/>
      <c r="U144" s="434"/>
      <c r="V144" s="211"/>
      <c r="W144" s="243"/>
      <c r="X144" s="511"/>
      <c r="Y144" s="511"/>
      <c r="Z144" s="511"/>
      <c r="AA144" s="511"/>
      <c r="AB144" s="511"/>
      <c r="AC144" s="511"/>
      <c r="AD144" s="511"/>
      <c r="AE144" s="511"/>
      <c r="AF144" s="511"/>
      <c r="AG144" s="511"/>
      <c r="AH144" s="511"/>
      <c r="AI144" s="511"/>
    </row>
    <row r="145" spans="1:36" ht="15" customHeight="1">
      <c r="A145" s="762"/>
      <c r="B145" s="762"/>
      <c r="C145" s="609"/>
      <c r="D145" s="609"/>
      <c r="E145" s="609"/>
      <c r="F145" s="609"/>
      <c r="G145" s="621"/>
      <c r="H145" s="256"/>
      <c r="I145" s="612"/>
      <c r="J145" s="100"/>
      <c r="K145" s="613"/>
      <c r="L145" s="145"/>
      <c r="M145" s="216" t="s">
        <v>33</v>
      </c>
      <c r="N145" s="216"/>
      <c r="O145" s="216"/>
      <c r="P145" s="216"/>
      <c r="Q145" s="216"/>
      <c r="R145" s="216"/>
      <c r="S145" s="216"/>
      <c r="T145" s="216"/>
      <c r="U145" s="435"/>
      <c r="V145" s="211"/>
      <c r="W145" s="243"/>
      <c r="X145" s="511"/>
      <c r="Y145" s="511"/>
      <c r="Z145" s="511"/>
      <c r="AA145" s="511"/>
      <c r="AB145" s="511"/>
      <c r="AC145" s="511"/>
      <c r="AD145" s="511"/>
      <c r="AE145" s="511"/>
      <c r="AF145" s="511"/>
      <c r="AG145" s="511"/>
      <c r="AH145" s="511"/>
      <c r="AI145" s="511"/>
    </row>
    <row r="146" spans="1:36" ht="15" customHeight="1">
      <c r="A146" s="762"/>
      <c r="B146" s="609"/>
      <c r="C146" s="609"/>
      <c r="D146" s="609"/>
      <c r="E146" s="609"/>
      <c r="F146" s="609"/>
      <c r="G146" s="621"/>
      <c r="H146" s="256"/>
      <c r="I146" s="256"/>
      <c r="J146" s="100"/>
      <c r="K146" s="608"/>
      <c r="L146" s="145"/>
      <c r="M146" s="232" t="s">
        <v>34</v>
      </c>
      <c r="N146" s="232"/>
      <c r="O146" s="232"/>
      <c r="P146" s="232"/>
      <c r="Q146" s="232"/>
      <c r="R146" s="232"/>
      <c r="S146" s="232"/>
      <c r="T146" s="232"/>
      <c r="U146" s="439"/>
      <c r="V146" s="211"/>
      <c r="W146" s="243"/>
      <c r="X146" s="511"/>
      <c r="Y146" s="511"/>
      <c r="Z146" s="511"/>
      <c r="AA146" s="511"/>
      <c r="AB146" s="511"/>
      <c r="AC146" s="511"/>
      <c r="AD146" s="511"/>
      <c r="AE146" s="511"/>
      <c r="AF146" s="511"/>
      <c r="AG146" s="511"/>
      <c r="AH146" s="511"/>
      <c r="AI146" s="511"/>
    </row>
    <row r="147" spans="1:36" ht="15" customHeight="1">
      <c r="L147" s="397"/>
      <c r="M147" s="269" t="s">
        <v>377</v>
      </c>
      <c r="N147" s="398"/>
      <c r="O147" s="398"/>
      <c r="P147" s="398"/>
      <c r="Q147" s="398"/>
      <c r="R147" s="398"/>
      <c r="S147" s="398"/>
      <c r="T147" s="398"/>
      <c r="U147" s="398"/>
      <c r="V147" s="232"/>
      <c r="W147" s="243"/>
      <c r="X147" s="511"/>
      <c r="Y147" s="511"/>
      <c r="Z147" s="511"/>
      <c r="AA147" s="511"/>
      <c r="AB147" s="511"/>
      <c r="AC147" s="511"/>
      <c r="AD147" s="511"/>
      <c r="AE147" s="511"/>
      <c r="AF147" s="511"/>
      <c r="AG147" s="511"/>
      <c r="AH147" s="511"/>
      <c r="AI147" s="511"/>
      <c r="AJ147" s="511"/>
    </row>
    <row r="148" spans="1:36" s="42" customFormat="1" ht="17.100000000000001" customHeight="1">
      <c r="C148" s="42" t="s">
        <v>218</v>
      </c>
      <c r="V148" s="239"/>
      <c r="X148" s="593"/>
      <c r="Y148" s="593"/>
      <c r="Z148" s="593"/>
      <c r="AA148" s="593"/>
      <c r="AB148" s="593"/>
      <c r="AC148" s="593"/>
      <c r="AD148" s="593"/>
      <c r="AE148" s="593"/>
      <c r="AF148" s="593"/>
      <c r="AG148" s="593"/>
      <c r="AH148" s="593"/>
    </row>
    <row r="149" spans="1:36" ht="17.100000000000001" customHeight="1">
      <c r="T149" s="164"/>
      <c r="U149" s="52"/>
      <c r="X149" s="511"/>
      <c r="Y149" s="511"/>
      <c r="Z149" s="511"/>
      <c r="AA149" s="511"/>
      <c r="AB149" s="511"/>
      <c r="AC149" s="511"/>
      <c r="AD149" s="511"/>
      <c r="AE149" s="511"/>
      <c r="AF149" s="511"/>
      <c r="AG149" s="511"/>
      <c r="AH149" s="511"/>
    </row>
    <row r="150" spans="1:36" ht="16.5" customHeight="1">
      <c r="A150" s="762">
        <v>1</v>
      </c>
      <c r="B150" s="603"/>
      <c r="C150" s="603"/>
      <c r="D150" s="603"/>
      <c r="E150" s="604"/>
      <c r="F150" s="605"/>
      <c r="G150" s="605"/>
      <c r="H150" s="605"/>
      <c r="I150" s="606"/>
      <c r="J150" s="256"/>
      <c r="K150" s="608"/>
      <c r="L150" s="614">
        <f>mergeValue(A150)</f>
        <v>1</v>
      </c>
      <c r="M150" s="260" t="s">
        <v>35</v>
      </c>
      <c r="N150" s="267"/>
      <c r="O150" s="804"/>
      <c r="P150" s="805"/>
      <c r="Q150" s="805"/>
      <c r="R150" s="805"/>
      <c r="S150" s="805"/>
      <c r="T150" s="805"/>
      <c r="U150" s="805"/>
      <c r="V150" s="806"/>
      <c r="W150" s="244"/>
      <c r="X150" s="511"/>
      <c r="Y150" s="511"/>
      <c r="Z150" s="511"/>
      <c r="AA150" s="511"/>
      <c r="AB150" s="511"/>
      <c r="AC150" s="511"/>
      <c r="AD150" s="511"/>
      <c r="AE150" s="511"/>
      <c r="AF150" s="511"/>
      <c r="AG150" s="511"/>
      <c r="AH150" s="511"/>
      <c r="AI150" s="511"/>
    </row>
    <row r="151" spans="1:36" s="43" customFormat="1" ht="15" customHeight="1">
      <c r="A151" s="762"/>
      <c r="B151" s="762">
        <v>1</v>
      </c>
      <c r="C151" s="603"/>
      <c r="D151" s="603"/>
      <c r="E151" s="605"/>
      <c r="F151" s="605"/>
      <c r="G151" s="605"/>
      <c r="H151" s="605"/>
      <c r="I151" s="255"/>
      <c r="J151" s="235"/>
      <c r="K151" s="258"/>
      <c r="L151" s="615" t="str">
        <f>mergeValue(A151) &amp;"."&amp; mergeValue(B151)</f>
        <v>1.1</v>
      </c>
      <c r="M151" s="212" t="s">
        <v>31</v>
      </c>
      <c r="N151" s="427"/>
      <c r="O151" s="804"/>
      <c r="P151" s="805"/>
      <c r="Q151" s="805"/>
      <c r="R151" s="805"/>
      <c r="S151" s="805"/>
      <c r="T151" s="805"/>
      <c r="U151" s="805"/>
      <c r="V151" s="806"/>
      <c r="W151" s="244"/>
      <c r="X151" s="486"/>
      <c r="Y151" s="486"/>
      <c r="Z151" s="486"/>
      <c r="AA151" s="486"/>
      <c r="AB151" s="486"/>
      <c r="AC151" s="486"/>
      <c r="AD151" s="486"/>
      <c r="AE151" s="486"/>
      <c r="AF151" s="486"/>
      <c r="AG151" s="486"/>
      <c r="AH151" s="486"/>
      <c r="AI151" s="486"/>
    </row>
    <row r="152" spans="1:36" s="43" customFormat="1" ht="15" customHeight="1">
      <c r="A152" s="762"/>
      <c r="B152" s="762"/>
      <c r="C152" s="762">
        <v>1</v>
      </c>
      <c r="D152" s="603"/>
      <c r="E152" s="605"/>
      <c r="F152" s="605"/>
      <c r="G152" s="605"/>
      <c r="H152" s="605"/>
      <c r="I152" s="607"/>
      <c r="J152" s="235"/>
      <c r="K152" s="258"/>
      <c r="L152" s="615" t="str">
        <f>mergeValue(A152) &amp;"."&amp; mergeValue(B152)&amp;"."&amp; mergeValue(C152)</f>
        <v>1.1.1</v>
      </c>
      <c r="M152" s="213" t="s">
        <v>18</v>
      </c>
      <c r="N152" s="428"/>
      <c r="O152" s="804"/>
      <c r="P152" s="805"/>
      <c r="Q152" s="805"/>
      <c r="R152" s="805"/>
      <c r="S152" s="805"/>
      <c r="T152" s="805"/>
      <c r="U152" s="805"/>
      <c r="V152" s="806"/>
      <c r="W152" s="244"/>
      <c r="X152" s="486"/>
      <c r="Y152" s="486"/>
      <c r="Z152" s="486"/>
      <c r="AA152" s="486"/>
      <c r="AB152" s="486"/>
      <c r="AC152" s="486"/>
      <c r="AD152" s="486"/>
      <c r="AE152" s="486"/>
      <c r="AF152" s="486"/>
      <c r="AG152" s="486"/>
      <c r="AH152" s="486"/>
      <c r="AI152" s="486"/>
    </row>
    <row r="153" spans="1:36" s="43" customFormat="1" ht="15" customHeight="1">
      <c r="A153" s="762"/>
      <c r="B153" s="762"/>
      <c r="C153" s="762"/>
      <c r="D153" s="762">
        <v>1</v>
      </c>
      <c r="E153" s="605"/>
      <c r="F153" s="605"/>
      <c r="G153" s="605"/>
      <c r="H153" s="605"/>
      <c r="I153" s="607"/>
      <c r="J153" s="235"/>
      <c r="K153" s="258"/>
      <c r="L153" s="615" t="str">
        <f>mergeValue(A153) &amp;"."&amp; mergeValue(B153)&amp;"."&amp; mergeValue(C153)&amp;"."&amp; mergeValue(D153)</f>
        <v>1.1.1.1</v>
      </c>
      <c r="M153" s="214" t="s">
        <v>38</v>
      </c>
      <c r="N153" s="429"/>
      <c r="O153" s="804"/>
      <c r="P153" s="805"/>
      <c r="Q153" s="805"/>
      <c r="R153" s="805"/>
      <c r="S153" s="805"/>
      <c r="T153" s="805"/>
      <c r="U153" s="805"/>
      <c r="V153" s="806"/>
      <c r="W153" s="244"/>
      <c r="X153" s="486"/>
      <c r="Y153" s="486"/>
      <c r="Z153" s="486"/>
      <c r="AA153" s="486"/>
      <c r="AB153" s="486"/>
      <c r="AC153" s="486"/>
      <c r="AD153" s="486"/>
      <c r="AE153" s="486"/>
      <c r="AF153" s="486"/>
      <c r="AG153" s="486"/>
      <c r="AH153" s="486"/>
      <c r="AI153" s="486"/>
    </row>
    <row r="154" spans="1:36" s="43" customFormat="1" ht="24.95" customHeight="1">
      <c r="A154" s="762"/>
      <c r="B154" s="762"/>
      <c r="C154" s="762"/>
      <c r="D154" s="762"/>
      <c r="E154" s="762">
        <v>1</v>
      </c>
      <c r="F154" s="605"/>
      <c r="G154" s="605"/>
      <c r="H154" s="603">
        <v>1</v>
      </c>
      <c r="I154" s="762">
        <v>1</v>
      </c>
      <c r="J154" s="605"/>
      <c r="K154" s="610"/>
      <c r="L154" s="615" t="str">
        <f>mergeValue(A154) &amp;"."&amp; mergeValue(B154)&amp;"."&amp; mergeValue(C154)&amp;"."&amp; mergeValue(D154)&amp;"."&amp; mergeValue(E154)</f>
        <v>1.1.1.1.1</v>
      </c>
      <c r="M154" s="227" t="s">
        <v>19</v>
      </c>
      <c r="N154" s="248"/>
      <c r="O154" s="749"/>
      <c r="P154" s="750"/>
      <c r="Q154" s="750"/>
      <c r="R154" s="750"/>
      <c r="S154" s="750"/>
      <c r="T154" s="750"/>
      <c r="U154" s="750"/>
      <c r="V154" s="751"/>
      <c r="W154" s="244"/>
      <c r="X154" s="486"/>
      <c r="Y154" s="486"/>
      <c r="Z154" s="486"/>
      <c r="AA154" s="486"/>
      <c r="AB154" s="486"/>
      <c r="AC154" s="486"/>
      <c r="AD154" s="486"/>
      <c r="AE154" s="486"/>
      <c r="AF154" s="486"/>
      <c r="AG154" s="486"/>
      <c r="AH154" s="486"/>
      <c r="AI154" s="486"/>
    </row>
    <row r="155" spans="1:36" s="43" customFormat="1" ht="15" customHeight="1">
      <c r="A155" s="762"/>
      <c r="B155" s="762"/>
      <c r="C155" s="762"/>
      <c r="D155" s="762"/>
      <c r="E155" s="762"/>
      <c r="F155" s="762">
        <v>1</v>
      </c>
      <c r="G155" s="603"/>
      <c r="H155" s="603"/>
      <c r="I155" s="762"/>
      <c r="J155" s="762">
        <v>1</v>
      </c>
      <c r="K155" s="611"/>
      <c r="L155" s="615" t="str">
        <f>mergeValue(A155) &amp;"."&amp; mergeValue(B155)&amp;"."&amp; mergeValue(C155)&amp;"."&amp; mergeValue(D155)&amp;"."&amp; mergeValue(E155)&amp;"."&amp; mergeValue(F155)</f>
        <v>1.1.1.1.1.1</v>
      </c>
      <c r="M155" s="228" t="s">
        <v>20</v>
      </c>
      <c r="N155" s="426"/>
      <c r="O155" s="746"/>
      <c r="P155" s="747"/>
      <c r="Q155" s="747"/>
      <c r="R155" s="747"/>
      <c r="S155" s="747"/>
      <c r="T155" s="747"/>
      <c r="U155" s="747"/>
      <c r="V155" s="748"/>
      <c r="W155" s="244"/>
      <c r="X155" s="486"/>
      <c r="Y155" s="583" t="str">
        <f>strCheckUnique(Z155:Z158)</f>
        <v/>
      </c>
      <c r="Z155" s="486"/>
      <c r="AA155" s="583"/>
      <c r="AB155" s="486"/>
      <c r="AC155" s="486"/>
      <c r="AD155" s="486"/>
      <c r="AE155" s="486"/>
      <c r="AF155" s="486"/>
      <c r="AG155" s="486"/>
      <c r="AH155" s="486"/>
      <c r="AI155" s="486"/>
    </row>
    <row r="156" spans="1:36" s="43" customFormat="1" ht="15.75" customHeight="1">
      <c r="A156" s="762"/>
      <c r="B156" s="762"/>
      <c r="C156" s="762"/>
      <c r="D156" s="762"/>
      <c r="E156" s="762"/>
      <c r="F156" s="762"/>
      <c r="G156" s="603">
        <v>1</v>
      </c>
      <c r="H156" s="603"/>
      <c r="I156" s="762"/>
      <c r="J156" s="762"/>
      <c r="K156" s="611">
        <v>1</v>
      </c>
      <c r="L156" s="615" t="str">
        <f>mergeValue(A156) &amp;"."&amp; mergeValue(B156)&amp;"."&amp; mergeValue(C156)&amp;"."&amp; mergeValue(D156)&amp;"."&amp; mergeValue(E156)&amp;"."&amp; mergeValue(F156)&amp;"."&amp; mergeValue(G156)</f>
        <v>1.1.1.1.1.1.1</v>
      </c>
      <c r="M156" s="229"/>
      <c r="N156" s="261"/>
      <c r="O156" s="596"/>
      <c r="P156" s="249"/>
      <c r="Q156" s="249"/>
      <c r="R156" s="809"/>
      <c r="S156" s="808" t="s">
        <v>116</v>
      </c>
      <c r="T156" s="809"/>
      <c r="U156" s="808" t="s">
        <v>116</v>
      </c>
      <c r="V156" s="241"/>
      <c r="W156" s="244"/>
      <c r="X156" s="486" t="str">
        <f>strCheckDate(O157:V157)</f>
        <v/>
      </c>
      <c r="Y156" s="583"/>
      <c r="Z156" s="583" t="str">
        <f>IF(M156="","",M156 )</f>
        <v/>
      </c>
      <c r="AA156" s="583"/>
      <c r="AB156" s="583"/>
      <c r="AC156" s="583"/>
      <c r="AD156" s="486"/>
      <c r="AE156" s="486"/>
      <c r="AF156" s="486"/>
      <c r="AG156" s="486"/>
      <c r="AH156" s="486"/>
      <c r="AI156" s="486"/>
    </row>
    <row r="157" spans="1:36" s="43" customFormat="1" ht="0.2" customHeight="1">
      <c r="A157" s="762"/>
      <c r="B157" s="762"/>
      <c r="C157" s="762"/>
      <c r="D157" s="762"/>
      <c r="E157" s="762"/>
      <c r="F157" s="762"/>
      <c r="G157" s="603"/>
      <c r="H157" s="603"/>
      <c r="I157" s="762"/>
      <c r="J157" s="762"/>
      <c r="K157" s="611"/>
      <c r="L157" s="616"/>
      <c r="M157" s="261"/>
      <c r="N157" s="261"/>
      <c r="O157" s="261"/>
      <c r="P157" s="261"/>
      <c r="Q157" s="485" t="str">
        <f>R156 &amp; "-" &amp; T156</f>
        <v>-</v>
      </c>
      <c r="R157" s="810"/>
      <c r="S157" s="808"/>
      <c r="T157" s="810"/>
      <c r="U157" s="808"/>
      <c r="V157" s="241"/>
      <c r="W157" s="246"/>
      <c r="X157" s="486"/>
      <c r="Y157" s="486"/>
      <c r="Z157" s="486"/>
      <c r="AA157" s="486"/>
      <c r="AB157" s="486"/>
      <c r="AC157" s="486"/>
      <c r="AD157" s="486"/>
      <c r="AE157" s="486"/>
      <c r="AF157" s="486"/>
      <c r="AG157" s="486"/>
      <c r="AH157" s="486"/>
      <c r="AI157" s="486"/>
    </row>
    <row r="158" spans="1:36" ht="15" customHeight="1">
      <c r="A158" s="762"/>
      <c r="B158" s="762"/>
      <c r="C158" s="762"/>
      <c r="D158" s="762"/>
      <c r="E158" s="762"/>
      <c r="F158" s="762"/>
      <c r="G158" s="605"/>
      <c r="H158" s="603"/>
      <c r="I158" s="762"/>
      <c r="J158" s="762"/>
      <c r="K158" s="610"/>
      <c r="L158" s="145"/>
      <c r="M158" s="231" t="s">
        <v>42</v>
      </c>
      <c r="N158" s="231"/>
      <c r="O158" s="231"/>
      <c r="P158" s="231"/>
      <c r="Q158" s="231"/>
      <c r="R158" s="231"/>
      <c r="S158" s="231"/>
      <c r="T158" s="231"/>
      <c r="U158" s="437"/>
      <c r="V158" s="211"/>
      <c r="W158" s="242"/>
      <c r="X158" s="511"/>
      <c r="Y158" s="511"/>
      <c r="Z158" s="511"/>
      <c r="AA158" s="511"/>
      <c r="AB158" s="511"/>
      <c r="AC158" s="511"/>
      <c r="AD158" s="511"/>
      <c r="AE158" s="511"/>
      <c r="AF158" s="511"/>
      <c r="AG158" s="511"/>
      <c r="AH158" s="511"/>
      <c r="AI158" s="511"/>
    </row>
    <row r="159" spans="1:36" ht="15" customHeight="1">
      <c r="A159" s="762"/>
      <c r="B159" s="762"/>
      <c r="C159" s="762"/>
      <c r="D159" s="762"/>
      <c r="E159" s="762"/>
      <c r="F159" s="605"/>
      <c r="G159" s="605"/>
      <c r="H159" s="603"/>
      <c r="I159" s="762"/>
      <c r="J159" s="605"/>
      <c r="K159" s="610"/>
      <c r="L159" s="145"/>
      <c r="M159" s="230" t="s">
        <v>23</v>
      </c>
      <c r="N159" s="230"/>
      <c r="O159" s="230"/>
      <c r="P159" s="230"/>
      <c r="Q159" s="230"/>
      <c r="R159" s="230"/>
      <c r="S159" s="230"/>
      <c r="T159" s="230"/>
      <c r="U159" s="438"/>
      <c r="V159" s="211"/>
      <c r="W159" s="243"/>
      <c r="X159" s="511"/>
      <c r="Y159" s="511"/>
      <c r="Z159" s="511"/>
      <c r="AA159" s="511"/>
      <c r="AB159" s="511"/>
      <c r="AC159" s="511"/>
      <c r="AD159" s="511"/>
      <c r="AE159" s="511"/>
      <c r="AF159" s="511"/>
      <c r="AG159" s="511"/>
      <c r="AH159" s="511"/>
      <c r="AI159" s="511"/>
    </row>
    <row r="160" spans="1:36" ht="15" customHeight="1">
      <c r="A160" s="762"/>
      <c r="B160" s="762"/>
      <c r="C160" s="762"/>
      <c r="D160" s="762"/>
      <c r="E160" s="609"/>
      <c r="F160" s="605"/>
      <c r="G160" s="605"/>
      <c r="H160" s="605"/>
      <c r="I160" s="256"/>
      <c r="J160" s="100"/>
      <c r="K160" s="608"/>
      <c r="L160" s="145"/>
      <c r="M160" s="218" t="s">
        <v>24</v>
      </c>
      <c r="N160" s="218"/>
      <c r="O160" s="218"/>
      <c r="P160" s="218"/>
      <c r="Q160" s="218"/>
      <c r="R160" s="218"/>
      <c r="S160" s="218"/>
      <c r="T160" s="218"/>
      <c r="U160" s="433"/>
      <c r="V160" s="211"/>
      <c r="W160" s="243"/>
      <c r="X160" s="511"/>
      <c r="Y160" s="511"/>
      <c r="Z160" s="511"/>
      <c r="AA160" s="511"/>
      <c r="AB160" s="511"/>
      <c r="AC160" s="511"/>
      <c r="AD160" s="511"/>
      <c r="AE160" s="511"/>
      <c r="AF160" s="511"/>
      <c r="AG160" s="511"/>
      <c r="AH160" s="511"/>
      <c r="AI160" s="511"/>
    </row>
    <row r="161" spans="1:39" ht="15" customHeight="1">
      <c r="A161" s="762"/>
      <c r="B161" s="762"/>
      <c r="C161" s="762"/>
      <c r="D161" s="609"/>
      <c r="E161" s="609"/>
      <c r="F161" s="605"/>
      <c r="G161" s="605"/>
      <c r="H161" s="605"/>
      <c r="I161" s="256"/>
      <c r="J161" s="100"/>
      <c r="K161" s="608"/>
      <c r="L161" s="145"/>
      <c r="M161" s="217" t="s">
        <v>32</v>
      </c>
      <c r="N161" s="217"/>
      <c r="O161" s="217"/>
      <c r="P161" s="217"/>
      <c r="Q161" s="217"/>
      <c r="R161" s="217"/>
      <c r="S161" s="217"/>
      <c r="T161" s="217"/>
      <c r="U161" s="434"/>
      <c r="V161" s="211"/>
      <c r="W161" s="243"/>
      <c r="X161" s="511"/>
      <c r="Y161" s="511"/>
      <c r="Z161" s="511"/>
      <c r="AA161" s="511"/>
      <c r="AB161" s="511"/>
      <c r="AC161" s="511"/>
      <c r="AD161" s="511"/>
      <c r="AE161" s="511"/>
      <c r="AF161" s="511"/>
      <c r="AG161" s="511"/>
      <c r="AH161" s="511"/>
      <c r="AI161" s="511"/>
    </row>
    <row r="162" spans="1:39" ht="15" customHeight="1">
      <c r="A162" s="762"/>
      <c r="B162" s="762"/>
      <c r="C162" s="609"/>
      <c r="D162" s="609"/>
      <c r="E162" s="609"/>
      <c r="F162" s="609"/>
      <c r="G162" s="621"/>
      <c r="H162" s="256"/>
      <c r="I162" s="612"/>
      <c r="J162" s="100"/>
      <c r="K162" s="613"/>
      <c r="L162" s="145"/>
      <c r="M162" s="216" t="s">
        <v>33</v>
      </c>
      <c r="N162" s="216"/>
      <c r="O162" s="216"/>
      <c r="P162" s="216"/>
      <c r="Q162" s="216"/>
      <c r="R162" s="216"/>
      <c r="S162" s="216"/>
      <c r="T162" s="216"/>
      <c r="U162" s="435"/>
      <c r="V162" s="211"/>
      <c r="W162" s="243"/>
      <c r="X162" s="511"/>
      <c r="Y162" s="511"/>
      <c r="Z162" s="511"/>
      <c r="AA162" s="511"/>
      <c r="AB162" s="511"/>
      <c r="AC162" s="511"/>
      <c r="AD162" s="511"/>
      <c r="AE162" s="511"/>
      <c r="AF162" s="511"/>
      <c r="AG162" s="511"/>
      <c r="AH162" s="511"/>
      <c r="AI162" s="511"/>
    </row>
    <row r="163" spans="1:39" ht="15" customHeight="1">
      <c r="A163" s="762"/>
      <c r="B163" s="609"/>
      <c r="C163" s="609"/>
      <c r="D163" s="609"/>
      <c r="E163" s="609"/>
      <c r="F163" s="609"/>
      <c r="G163" s="621"/>
      <c r="H163" s="256"/>
      <c r="I163" s="256"/>
      <c r="J163" s="100"/>
      <c r="K163" s="608"/>
      <c r="L163" s="145"/>
      <c r="M163" s="232" t="s">
        <v>34</v>
      </c>
      <c r="N163" s="232"/>
      <c r="O163" s="232"/>
      <c r="P163" s="232"/>
      <c r="Q163" s="232"/>
      <c r="R163" s="232"/>
      <c r="S163" s="232"/>
      <c r="T163" s="232"/>
      <c r="U163" s="439"/>
      <c r="V163" s="211"/>
      <c r="W163" s="243"/>
      <c r="X163" s="511"/>
      <c r="Y163" s="511"/>
      <c r="Z163" s="511"/>
      <c r="AA163" s="511"/>
      <c r="AB163" s="511"/>
      <c r="AC163" s="511"/>
      <c r="AD163" s="511"/>
      <c r="AE163" s="511"/>
      <c r="AF163" s="511"/>
      <c r="AG163" s="511"/>
      <c r="AH163" s="511"/>
      <c r="AI163" s="511"/>
    </row>
    <row r="164" spans="1:39" ht="15" customHeight="1">
      <c r="L164" s="397"/>
      <c r="M164" s="269" t="s">
        <v>377</v>
      </c>
      <c r="N164" s="398"/>
      <c r="O164" s="398"/>
      <c r="P164" s="398"/>
      <c r="Q164" s="398"/>
      <c r="R164" s="398"/>
      <c r="S164" s="398"/>
      <c r="T164" s="398"/>
      <c r="U164" s="398"/>
      <c r="V164" s="232"/>
      <c r="W164" s="243"/>
      <c r="X164" s="511"/>
      <c r="Y164" s="511"/>
      <c r="Z164" s="511"/>
      <c r="AA164" s="511"/>
      <c r="AB164" s="511"/>
      <c r="AC164" s="511"/>
      <c r="AD164" s="511"/>
      <c r="AE164" s="511"/>
      <c r="AF164" s="511"/>
      <c r="AG164" s="511"/>
      <c r="AH164" s="511"/>
      <c r="AI164" s="511"/>
      <c r="AJ164" s="511"/>
    </row>
    <row r="165" spans="1:39" s="42" customFormat="1" ht="17.100000000000001" customHeight="1">
      <c r="C165" s="42" t="s">
        <v>242</v>
      </c>
      <c r="AC165" s="239"/>
    </row>
    <row r="166" spans="1:39" ht="17.100000000000001" customHeight="1">
      <c r="AC166" s="52"/>
    </row>
    <row r="167" spans="1:39" s="43" customFormat="1" ht="17.100000000000001" customHeight="1">
      <c r="A167" s="762">
        <v>1</v>
      </c>
      <c r="B167" s="603"/>
      <c r="C167" s="603"/>
      <c r="D167" s="603"/>
      <c r="E167" s="603"/>
      <c r="F167" s="603"/>
      <c r="G167" s="604"/>
      <c r="H167" s="604"/>
      <c r="I167" s="606"/>
      <c r="J167" s="101"/>
      <c r="K167" s="101"/>
      <c r="L167" s="614">
        <f>mergeValue(A167)</f>
        <v>1</v>
      </c>
      <c r="M167" s="267" t="s">
        <v>35</v>
      </c>
      <c r="N167" s="443"/>
      <c r="O167" s="804"/>
      <c r="P167" s="805"/>
      <c r="Q167" s="805"/>
      <c r="R167" s="805"/>
      <c r="S167" s="805"/>
      <c r="T167" s="805"/>
      <c r="U167" s="805"/>
      <c r="V167" s="805"/>
      <c r="W167" s="806"/>
      <c r="X167" s="244"/>
      <c r="Y167" s="486"/>
      <c r="Z167" s="486"/>
      <c r="AA167" s="486"/>
      <c r="AB167" s="486"/>
      <c r="AC167" s="486"/>
      <c r="AD167" s="486"/>
      <c r="AE167" s="486"/>
      <c r="AF167" s="486"/>
      <c r="AG167" s="486"/>
      <c r="AH167" s="486"/>
      <c r="AI167" s="486"/>
      <c r="AJ167" s="486"/>
      <c r="AK167" s="486"/>
      <c r="AL167" s="486"/>
      <c r="AM167" s="486"/>
    </row>
    <row r="168" spans="1:39" s="43" customFormat="1" ht="15" customHeight="1">
      <c r="A168" s="762"/>
      <c r="B168" s="762">
        <v>1</v>
      </c>
      <c r="C168" s="603"/>
      <c r="D168" s="603"/>
      <c r="E168" s="603"/>
      <c r="F168" s="603"/>
      <c r="G168" s="620"/>
      <c r="H168" s="605"/>
      <c r="I168" s="627"/>
      <c r="J168" s="57"/>
      <c r="L168" s="615" t="str">
        <f>mergeValue(A168) &amp;"."&amp; mergeValue(B168)</f>
        <v>1.1</v>
      </c>
      <c r="M168" s="212" t="s">
        <v>31</v>
      </c>
      <c r="N168" s="443"/>
      <c r="O168" s="804"/>
      <c r="P168" s="805"/>
      <c r="Q168" s="805"/>
      <c r="R168" s="805"/>
      <c r="S168" s="805"/>
      <c r="T168" s="805"/>
      <c r="U168" s="805"/>
      <c r="V168" s="805"/>
      <c r="W168" s="806"/>
      <c r="X168" s="244"/>
      <c r="Y168" s="486"/>
      <c r="Z168" s="486"/>
      <c r="AA168" s="486"/>
      <c r="AB168" s="486"/>
      <c r="AC168" s="486"/>
      <c r="AD168" s="486"/>
      <c r="AE168" s="486"/>
      <c r="AF168" s="486"/>
      <c r="AG168" s="486"/>
      <c r="AH168" s="486"/>
      <c r="AI168" s="486"/>
      <c r="AJ168" s="486"/>
      <c r="AK168" s="486"/>
      <c r="AL168" s="486"/>
      <c r="AM168" s="486"/>
    </row>
    <row r="169" spans="1:39" s="43" customFormat="1" ht="15" customHeight="1">
      <c r="A169" s="762"/>
      <c r="B169" s="762"/>
      <c r="C169" s="762">
        <v>1</v>
      </c>
      <c r="D169" s="603"/>
      <c r="E169" s="603"/>
      <c r="F169" s="603"/>
      <c r="G169" s="620"/>
      <c r="H169" s="605"/>
      <c r="I169" s="628"/>
      <c r="J169" s="57"/>
      <c r="L169" s="615" t="str">
        <f>mergeValue(A169) &amp;"."&amp; mergeValue(B169)&amp;"."&amp; mergeValue(C169)</f>
        <v>1.1.1</v>
      </c>
      <c r="M169" s="213" t="s">
        <v>18</v>
      </c>
      <c r="N169" s="443"/>
      <c r="O169" s="804"/>
      <c r="P169" s="805"/>
      <c r="Q169" s="805"/>
      <c r="R169" s="805"/>
      <c r="S169" s="805"/>
      <c r="T169" s="805"/>
      <c r="U169" s="805"/>
      <c r="V169" s="805"/>
      <c r="W169" s="806"/>
      <c r="X169" s="244"/>
      <c r="Y169" s="486"/>
      <c r="Z169" s="486"/>
      <c r="AA169" s="486"/>
      <c r="AB169" s="486"/>
      <c r="AC169" s="486"/>
      <c r="AD169" s="486"/>
      <c r="AE169" s="486"/>
      <c r="AF169" s="486"/>
      <c r="AG169" s="486"/>
      <c r="AH169" s="486"/>
      <c r="AI169" s="486"/>
      <c r="AJ169" s="486"/>
      <c r="AK169" s="486"/>
      <c r="AL169" s="486"/>
      <c r="AM169" s="486"/>
    </row>
    <row r="170" spans="1:39" s="43" customFormat="1" ht="15" customHeight="1">
      <c r="A170" s="762"/>
      <c r="B170" s="762"/>
      <c r="C170" s="762"/>
      <c r="D170" s="762">
        <v>1</v>
      </c>
      <c r="E170" s="603"/>
      <c r="F170" s="603"/>
      <c r="G170" s="620"/>
      <c r="H170" s="605"/>
      <c r="I170" s="628"/>
      <c r="J170" s="625"/>
      <c r="L170" s="615" t="str">
        <f>mergeValue(A170) &amp;"."&amp; mergeValue(B170)&amp;"."&amp; mergeValue(C170)&amp;"."&amp; mergeValue(D170)</f>
        <v>1.1.1.1</v>
      </c>
      <c r="M170" s="214" t="s">
        <v>38</v>
      </c>
      <c r="N170" s="443"/>
      <c r="O170" s="816"/>
      <c r="P170" s="817"/>
      <c r="Q170" s="817"/>
      <c r="R170" s="817"/>
      <c r="S170" s="817"/>
      <c r="T170" s="817"/>
      <c r="U170" s="817"/>
      <c r="V170" s="817"/>
      <c r="W170" s="818"/>
      <c r="X170" s="244"/>
      <c r="Y170" s="486"/>
      <c r="Z170" s="486"/>
      <c r="AA170" s="486"/>
      <c r="AB170" s="486"/>
      <c r="AC170" s="486"/>
      <c r="AD170" s="486"/>
      <c r="AE170" s="486"/>
      <c r="AF170" s="486"/>
      <c r="AG170" s="486"/>
      <c r="AH170" s="486"/>
      <c r="AI170" s="486"/>
      <c r="AJ170" s="486"/>
      <c r="AK170" s="486"/>
      <c r="AL170" s="486"/>
      <c r="AM170" s="486"/>
    </row>
    <row r="171" spans="1:39" s="43" customFormat="1" ht="15.75" customHeight="1">
      <c r="A171" s="762"/>
      <c r="B171" s="762"/>
      <c r="C171" s="762"/>
      <c r="D171" s="762"/>
      <c r="E171" s="603">
        <v>1</v>
      </c>
      <c r="F171" s="603"/>
      <c r="G171" s="620"/>
      <c r="H171" s="605"/>
      <c r="I171" s="628"/>
      <c r="J171" s="625"/>
      <c r="K171" s="171"/>
      <c r="L171" s="615" t="str">
        <f>mergeValue(A171) &amp;"."&amp; mergeValue(B171)&amp;"."&amp; mergeValue(C171)&amp;"."&amp; mergeValue(D171)&amp;"."&amp; mergeValue(E171)</f>
        <v>1.1.1.1.1</v>
      </c>
      <c r="M171" s="273"/>
      <c r="N171" s="162"/>
      <c r="O171" s="420"/>
      <c r="P171" s="445"/>
      <c r="Q171" s="595"/>
      <c r="R171" s="595"/>
      <c r="S171" s="635"/>
      <c r="T171" s="647" t="s">
        <v>116</v>
      </c>
      <c r="U171" s="635"/>
      <c r="V171" s="160" t="s">
        <v>116</v>
      </c>
      <c r="W171" s="487"/>
      <c r="X171" s="244"/>
      <c r="Y171" s="486" t="str">
        <f>strCheckDate(P172:W172)</f>
        <v/>
      </c>
      <c r="Z171" s="486"/>
      <c r="AA171" s="486"/>
      <c r="AB171" s="486"/>
      <c r="AC171" s="486"/>
      <c r="AD171" s="486"/>
      <c r="AE171" s="486"/>
      <c r="AF171" s="486"/>
      <c r="AG171" s="486"/>
      <c r="AH171" s="486"/>
      <c r="AI171" s="486"/>
      <c r="AJ171" s="486"/>
      <c r="AK171" s="486"/>
      <c r="AL171" s="486"/>
      <c r="AM171" s="486"/>
    </row>
    <row r="172" spans="1:39" s="43" customFormat="1" ht="0.2" customHeight="1">
      <c r="A172" s="762"/>
      <c r="B172" s="762"/>
      <c r="C172" s="762"/>
      <c r="D172" s="762"/>
      <c r="E172" s="603"/>
      <c r="F172" s="603"/>
      <c r="G172" s="620"/>
      <c r="H172" s="605"/>
      <c r="I172" s="628"/>
      <c r="J172" s="625"/>
      <c r="K172" s="171"/>
      <c r="L172" s="615"/>
      <c r="M172" s="633"/>
      <c r="N172" s="261"/>
      <c r="O172" s="261"/>
      <c r="P172" s="261"/>
      <c r="Q172" s="261"/>
      <c r="R172" s="485" t="str">
        <f>S171 &amp; "-" &amp; U171</f>
        <v>-</v>
      </c>
      <c r="S172" s="390"/>
      <c r="T172" s="162"/>
      <c r="U172" s="390"/>
      <c r="V172" s="656"/>
      <c r="W172" s="487"/>
      <c r="X172" s="502"/>
      <c r="Y172" s="486"/>
      <c r="Z172" s="486"/>
      <c r="AA172" s="486"/>
      <c r="AB172" s="486"/>
      <c r="AC172" s="486"/>
      <c r="AD172" s="486"/>
      <c r="AE172" s="486"/>
      <c r="AF172" s="486"/>
      <c r="AG172" s="486"/>
      <c r="AH172" s="486"/>
      <c r="AI172" s="486"/>
      <c r="AJ172" s="486"/>
      <c r="AK172" s="486"/>
      <c r="AL172" s="486"/>
      <c r="AM172" s="486"/>
    </row>
    <row r="173" spans="1:39" s="43" customFormat="1" ht="17.100000000000001" customHeight="1">
      <c r="A173" s="762"/>
      <c r="B173" s="762"/>
      <c r="C173" s="762"/>
      <c r="D173" s="762"/>
      <c r="E173" s="603"/>
      <c r="F173" s="603"/>
      <c r="G173" s="620"/>
      <c r="H173" s="605"/>
      <c r="I173" s="628"/>
      <c r="J173" s="625"/>
      <c r="K173" s="171"/>
      <c r="L173" s="145"/>
      <c r="M173" s="218" t="s">
        <v>12</v>
      </c>
      <c r="N173" s="216"/>
      <c r="O173" s="209"/>
      <c r="P173" s="274"/>
      <c r="Q173" s="274"/>
      <c r="R173" s="274"/>
      <c r="S173" s="210"/>
      <c r="T173" s="211"/>
      <c r="U173" s="238"/>
      <c r="V173" s="216"/>
      <c r="W173" s="216"/>
      <c r="X173" s="243"/>
      <c r="Y173" s="486"/>
      <c r="Z173" s="486"/>
      <c r="AA173" s="486"/>
      <c r="AB173" s="486"/>
      <c r="AC173" s="486"/>
      <c r="AD173" s="486"/>
      <c r="AE173" s="486"/>
      <c r="AF173" s="486"/>
      <c r="AG173" s="486"/>
      <c r="AH173" s="486"/>
      <c r="AI173" s="486"/>
      <c r="AJ173" s="486"/>
      <c r="AK173" s="486"/>
      <c r="AL173" s="486"/>
      <c r="AM173" s="486"/>
    </row>
    <row r="174" spans="1:39" ht="15" customHeight="1">
      <c r="A174" s="762"/>
      <c r="B174" s="762"/>
      <c r="C174" s="762"/>
      <c r="D174" s="619"/>
      <c r="E174" s="619"/>
      <c r="F174" s="619"/>
      <c r="G174" s="620"/>
      <c r="H174" s="619"/>
      <c r="I174" s="628"/>
      <c r="J174" s="100"/>
      <c r="K174" s="234"/>
      <c r="L174" s="145"/>
      <c r="M174" s="217" t="s">
        <v>32</v>
      </c>
      <c r="N174" s="216"/>
      <c r="O174" s="209"/>
      <c r="P174" s="209"/>
      <c r="Q174" s="209"/>
      <c r="R174" s="209"/>
      <c r="S174" s="210"/>
      <c r="T174" s="211"/>
      <c r="U174" s="238"/>
      <c r="V174" s="216"/>
      <c r="W174" s="216"/>
      <c r="X174" s="243"/>
      <c r="Y174" s="511"/>
      <c r="Z174" s="511"/>
      <c r="AA174" s="511"/>
      <c r="AB174" s="511"/>
      <c r="AC174" s="511"/>
      <c r="AD174" s="511"/>
      <c r="AE174" s="511"/>
      <c r="AF174" s="511"/>
      <c r="AG174" s="511"/>
      <c r="AH174" s="511"/>
      <c r="AI174" s="511"/>
      <c r="AJ174" s="511"/>
      <c r="AK174" s="511"/>
      <c r="AL174" s="511"/>
      <c r="AM174" s="511"/>
    </row>
    <row r="175" spans="1:39" ht="15" customHeight="1">
      <c r="A175" s="762"/>
      <c r="B175" s="762"/>
      <c r="C175" s="619"/>
      <c r="D175" s="619"/>
      <c r="E175" s="619"/>
      <c r="F175" s="619"/>
      <c r="G175" s="620"/>
      <c r="H175" s="619"/>
      <c r="I175" s="256"/>
      <c r="J175" s="100"/>
      <c r="K175" s="234"/>
      <c r="L175" s="145"/>
      <c r="M175" s="216" t="s">
        <v>33</v>
      </c>
      <c r="N175" s="216"/>
      <c r="O175" s="209"/>
      <c r="P175" s="209"/>
      <c r="Q175" s="209"/>
      <c r="R175" s="209"/>
      <c r="S175" s="210"/>
      <c r="T175" s="211"/>
      <c r="U175" s="238"/>
      <c r="V175" s="216"/>
      <c r="W175" s="216"/>
      <c r="X175" s="243"/>
      <c r="Y175" s="511"/>
      <c r="Z175" s="511"/>
      <c r="AA175" s="511"/>
      <c r="AB175" s="511"/>
      <c r="AC175" s="511"/>
      <c r="AD175" s="511"/>
      <c r="AE175" s="511"/>
      <c r="AF175" s="511"/>
      <c r="AG175" s="511"/>
      <c r="AH175" s="511"/>
      <c r="AI175" s="511"/>
      <c r="AJ175" s="511"/>
      <c r="AK175" s="511"/>
      <c r="AL175" s="511"/>
      <c r="AM175" s="511"/>
    </row>
    <row r="176" spans="1:39" ht="15" customHeight="1">
      <c r="A176" s="762"/>
      <c r="B176" s="619"/>
      <c r="C176" s="619"/>
      <c r="D176" s="619"/>
      <c r="E176" s="619"/>
      <c r="F176" s="619"/>
      <c r="G176" s="620"/>
      <c r="H176" s="619"/>
      <c r="I176" s="256"/>
      <c r="J176" s="100"/>
      <c r="K176" s="234"/>
      <c r="L176" s="145"/>
      <c r="M176" s="232" t="s">
        <v>34</v>
      </c>
      <c r="N176" s="216"/>
      <c r="O176" s="209"/>
      <c r="P176" s="209"/>
      <c r="Q176" s="209"/>
      <c r="R176" s="209"/>
      <c r="S176" s="210"/>
      <c r="T176" s="211"/>
      <c r="U176" s="238"/>
      <c r="V176" s="216"/>
      <c r="W176" s="216"/>
      <c r="X176" s="243"/>
      <c r="Y176" s="511"/>
      <c r="Z176" s="511"/>
      <c r="AA176" s="511"/>
      <c r="AB176" s="511"/>
      <c r="AC176" s="511"/>
      <c r="AD176" s="511"/>
      <c r="AE176" s="511"/>
      <c r="AF176" s="511"/>
      <c r="AG176" s="511"/>
      <c r="AH176" s="511"/>
      <c r="AI176" s="511"/>
      <c r="AJ176" s="511"/>
      <c r="AK176" s="511"/>
      <c r="AL176" s="511"/>
      <c r="AM176" s="511"/>
    </row>
    <row r="177" spans="1:43" ht="15" customHeight="1">
      <c r="G177" s="233"/>
      <c r="H177" s="234"/>
      <c r="I177" s="91"/>
      <c r="J177" s="100"/>
      <c r="L177" s="145"/>
      <c r="M177" s="269" t="s">
        <v>377</v>
      </c>
      <c r="N177" s="216"/>
      <c r="O177" s="209"/>
      <c r="P177" s="209"/>
      <c r="Q177" s="209"/>
      <c r="R177" s="209"/>
      <c r="S177" s="210"/>
      <c r="T177" s="211"/>
      <c r="U177" s="238"/>
      <c r="V177" s="216"/>
      <c r="W177" s="216"/>
      <c r="X177" s="243"/>
      <c r="Y177" s="511"/>
      <c r="Z177" s="511"/>
      <c r="AA177" s="511"/>
      <c r="AB177" s="511"/>
      <c r="AC177" s="511"/>
      <c r="AD177" s="511"/>
      <c r="AE177" s="511"/>
      <c r="AF177" s="511"/>
      <c r="AG177" s="511"/>
      <c r="AH177" s="511"/>
      <c r="AI177" s="511"/>
      <c r="AJ177" s="511"/>
      <c r="AK177" s="511"/>
      <c r="AL177" s="511"/>
      <c r="AM177" s="511"/>
    </row>
    <row r="178" spans="1:43" s="42" customFormat="1" ht="17.100000000000001" customHeight="1">
      <c r="C178" s="42" t="s">
        <v>243</v>
      </c>
      <c r="T178" s="239"/>
    </row>
    <row r="180" spans="1:43" ht="16.5" customHeight="1">
      <c r="A180" s="762">
        <v>1</v>
      </c>
      <c r="B180" s="603"/>
      <c r="C180" s="603"/>
      <c r="D180" s="603"/>
      <c r="E180" s="603"/>
      <c r="F180" s="486"/>
      <c r="G180" s="586"/>
      <c r="H180" s="586"/>
      <c r="I180" s="112"/>
      <c r="J180" s="101"/>
      <c r="K180" s="101"/>
      <c r="L180" s="614">
        <f>mergeValue(A180)</f>
        <v>1</v>
      </c>
      <c r="M180" s="260" t="s">
        <v>35</v>
      </c>
      <c r="N180" s="1012"/>
      <c r="O180" s="1013"/>
      <c r="P180" s="1013"/>
      <c r="Q180" s="1013"/>
      <c r="R180" s="1013"/>
      <c r="S180" s="1013"/>
      <c r="T180" s="1013"/>
      <c r="U180" s="1013"/>
      <c r="V180" s="1013"/>
      <c r="W180" s="1013"/>
      <c r="X180" s="1013"/>
      <c r="Y180" s="1013"/>
      <c r="Z180" s="1013"/>
      <c r="AA180" s="1013"/>
      <c r="AB180" s="1013"/>
      <c r="AC180" s="1013"/>
      <c r="AD180" s="1013"/>
      <c r="AE180" s="1013"/>
      <c r="AF180" s="1014"/>
      <c r="AG180" s="244"/>
      <c r="AH180" s="511"/>
      <c r="AI180" s="511"/>
      <c r="AJ180" s="511"/>
      <c r="AK180" s="511"/>
      <c r="AL180" s="511"/>
      <c r="AM180" s="511"/>
      <c r="AN180" s="511"/>
      <c r="AO180" s="511"/>
      <c r="AP180" s="511"/>
      <c r="AQ180" s="511"/>
    </row>
    <row r="181" spans="1:43" s="43" customFormat="1" ht="15" customHeight="1">
      <c r="A181" s="762"/>
      <c r="B181" s="762">
        <v>1</v>
      </c>
      <c r="C181" s="603"/>
      <c r="D181" s="603"/>
      <c r="E181" s="603"/>
      <c r="F181" s="486"/>
      <c r="G181" s="624"/>
      <c r="H181" s="626"/>
      <c r="I181" s="115"/>
      <c r="J181" s="57"/>
      <c r="L181" s="615" t="str">
        <f>mergeValue(A181) &amp;"."&amp; mergeValue(B181)</f>
        <v>1.1</v>
      </c>
      <c r="M181" s="212" t="s">
        <v>31</v>
      </c>
      <c r="N181" s="835"/>
      <c r="O181" s="836"/>
      <c r="P181" s="836"/>
      <c r="Q181" s="836"/>
      <c r="R181" s="836"/>
      <c r="S181" s="836"/>
      <c r="T181" s="836"/>
      <c r="U181" s="836"/>
      <c r="V181" s="836"/>
      <c r="W181" s="836"/>
      <c r="X181" s="836"/>
      <c r="Y181" s="836"/>
      <c r="Z181" s="836"/>
      <c r="AA181" s="836"/>
      <c r="AB181" s="836"/>
      <c r="AC181" s="836"/>
      <c r="AD181" s="836"/>
      <c r="AE181" s="836"/>
      <c r="AF181" s="837"/>
      <c r="AG181" s="244"/>
      <c r="AH181" s="486"/>
      <c r="AI181" s="486"/>
      <c r="AJ181" s="486"/>
      <c r="AK181" s="486"/>
      <c r="AL181" s="486"/>
      <c r="AM181" s="486"/>
      <c r="AN181" s="486"/>
      <c r="AO181" s="486"/>
      <c r="AP181" s="486"/>
      <c r="AQ181" s="486"/>
    </row>
    <row r="182" spans="1:43" s="43" customFormat="1" ht="15" customHeight="1">
      <c r="A182" s="762"/>
      <c r="B182" s="762"/>
      <c r="C182" s="762">
        <v>1</v>
      </c>
      <c r="D182" s="603"/>
      <c r="E182" s="603"/>
      <c r="F182" s="486"/>
      <c r="G182" s="624"/>
      <c r="H182" s="626"/>
      <c r="I182" s="115"/>
      <c r="J182" s="57"/>
      <c r="L182" s="615" t="str">
        <f>mergeValue(A182) &amp;"."&amp; mergeValue(B182)&amp;"."&amp; mergeValue(C182)</f>
        <v>1.1.1</v>
      </c>
      <c r="M182" s="213" t="s">
        <v>18</v>
      </c>
      <c r="N182" s="835"/>
      <c r="O182" s="836"/>
      <c r="P182" s="836"/>
      <c r="Q182" s="836"/>
      <c r="R182" s="836"/>
      <c r="S182" s="836"/>
      <c r="T182" s="836"/>
      <c r="U182" s="836"/>
      <c r="V182" s="836"/>
      <c r="W182" s="836"/>
      <c r="X182" s="836"/>
      <c r="Y182" s="836"/>
      <c r="Z182" s="836"/>
      <c r="AA182" s="836"/>
      <c r="AB182" s="836"/>
      <c r="AC182" s="836"/>
      <c r="AD182" s="836"/>
      <c r="AE182" s="836"/>
      <c r="AF182" s="837"/>
      <c r="AG182" s="244"/>
      <c r="AH182" s="486"/>
      <c r="AI182" s="486"/>
      <c r="AJ182" s="486"/>
      <c r="AK182" s="486"/>
      <c r="AL182" s="486"/>
      <c r="AM182" s="486"/>
      <c r="AN182" s="486"/>
      <c r="AO182" s="486"/>
      <c r="AP182" s="486"/>
      <c r="AQ182" s="486"/>
    </row>
    <row r="183" spans="1:43" s="43" customFormat="1" ht="15" customHeight="1">
      <c r="A183" s="762"/>
      <c r="B183" s="762"/>
      <c r="C183" s="762"/>
      <c r="D183" s="762">
        <v>1</v>
      </c>
      <c r="E183" s="603"/>
      <c r="F183" s="486"/>
      <c r="G183" s="624"/>
      <c r="H183" s="626"/>
      <c r="I183" s="115"/>
      <c r="J183" s="57"/>
      <c r="L183" s="615" t="str">
        <f>mergeValue(A183) &amp;"."&amp; mergeValue(B183)&amp;"."&amp; mergeValue(C183)&amp;"."&amp; mergeValue(D183)</f>
        <v>1.1.1.1</v>
      </c>
      <c r="M183" s="214" t="s">
        <v>38</v>
      </c>
      <c r="N183" s="832"/>
      <c r="O183" s="833"/>
      <c r="P183" s="833"/>
      <c r="Q183" s="833"/>
      <c r="R183" s="833"/>
      <c r="S183" s="833"/>
      <c r="T183" s="833"/>
      <c r="U183" s="833"/>
      <c r="V183" s="833"/>
      <c r="W183" s="833"/>
      <c r="X183" s="833"/>
      <c r="Y183" s="833"/>
      <c r="Z183" s="833"/>
      <c r="AA183" s="833"/>
      <c r="AB183" s="833"/>
      <c r="AC183" s="833"/>
      <c r="AD183" s="833"/>
      <c r="AE183" s="833"/>
      <c r="AF183" s="834"/>
      <c r="AG183" s="244"/>
      <c r="AH183" s="486"/>
      <c r="AI183" s="486"/>
      <c r="AJ183" s="486"/>
      <c r="AK183" s="486"/>
      <c r="AL183" s="486"/>
      <c r="AM183" s="486"/>
      <c r="AN183" s="486"/>
      <c r="AO183" s="486"/>
      <c r="AP183" s="486"/>
      <c r="AQ183" s="486"/>
    </row>
    <row r="184" spans="1:43" s="43" customFormat="1" ht="15" customHeight="1">
      <c r="A184" s="762"/>
      <c r="B184" s="762"/>
      <c r="C184" s="762"/>
      <c r="D184" s="762"/>
      <c r="E184" s="762">
        <v>1</v>
      </c>
      <c r="F184" s="486"/>
      <c r="G184" s="624"/>
      <c r="H184" s="626"/>
      <c r="I184" s="629"/>
      <c r="J184" s="509"/>
      <c r="K184" s="825"/>
      <c r="L184" s="829" t="str">
        <f>mergeValue(A184) &amp;"."&amp; mergeValue(B184)&amp;"."&amp; mergeValue(C184)&amp;"."&amp; mergeValue(D184)&amp;"."&amp; mergeValue(E184)</f>
        <v>1.1.1.1.1</v>
      </c>
      <c r="M184" s="978"/>
      <c r="N184" s="701" t="s">
        <v>117</v>
      </c>
      <c r="O184" s="826"/>
      <c r="P184" s="841">
        <v>1</v>
      </c>
      <c r="Q184" s="990"/>
      <c r="R184" s="701" t="s">
        <v>117</v>
      </c>
      <c r="S184" s="826"/>
      <c r="T184" s="841">
        <v>1</v>
      </c>
      <c r="U184" s="851"/>
      <c r="V184" s="853" t="s">
        <v>117</v>
      </c>
      <c r="W184" s="248"/>
      <c r="X184" s="411">
        <v>1</v>
      </c>
      <c r="Y184" s="578"/>
      <c r="Z184" s="595"/>
      <c r="AA184" s="595"/>
      <c r="AB184" s="809"/>
      <c r="AC184" s="808" t="s">
        <v>116</v>
      </c>
      <c r="AD184" s="809"/>
      <c r="AE184" s="808" t="s">
        <v>116</v>
      </c>
      <c r="AF184" s="440"/>
      <c r="AG184" s="244"/>
      <c r="AH184" s="486" t="str">
        <f>strCheckDate(Z185:AF185)</f>
        <v/>
      </c>
      <c r="AI184" s="583"/>
      <c r="AJ184" s="583"/>
      <c r="AK184" s="583"/>
      <c r="AL184" s="583"/>
      <c r="AM184" s="583"/>
      <c r="AN184" s="583"/>
      <c r="AO184" s="486"/>
      <c r="AP184" s="486"/>
      <c r="AQ184" s="486"/>
    </row>
    <row r="185" spans="1:43" s="43" customFormat="1" ht="15" customHeight="1">
      <c r="A185" s="762"/>
      <c r="B185" s="762"/>
      <c r="C185" s="762"/>
      <c r="D185" s="762"/>
      <c r="E185" s="762"/>
      <c r="F185" s="486"/>
      <c r="G185" s="624"/>
      <c r="H185" s="626"/>
      <c r="I185" s="629"/>
      <c r="J185" s="509"/>
      <c r="K185" s="825"/>
      <c r="L185" s="830"/>
      <c r="M185" s="979"/>
      <c r="N185" s="847"/>
      <c r="O185" s="828"/>
      <c r="P185" s="842"/>
      <c r="Q185" s="990"/>
      <c r="R185" s="847"/>
      <c r="S185" s="827"/>
      <c r="T185" s="843"/>
      <c r="U185" s="852"/>
      <c r="V185" s="854"/>
      <c r="W185" s="269"/>
      <c r="X185" s="269"/>
      <c r="Y185" s="269"/>
      <c r="Z185" s="269"/>
      <c r="AA185" s="269"/>
      <c r="AB185" s="810"/>
      <c r="AC185" s="808"/>
      <c r="AD185" s="810"/>
      <c r="AE185" s="808"/>
      <c r="AF185" s="648"/>
      <c r="AG185" s="501"/>
      <c r="AH185" s="486"/>
      <c r="AI185" s="583"/>
      <c r="AJ185" s="583"/>
      <c r="AK185" s="583"/>
      <c r="AL185" s="583"/>
      <c r="AM185" s="583"/>
      <c r="AN185" s="583"/>
      <c r="AO185" s="486"/>
      <c r="AP185" s="486"/>
      <c r="AQ185" s="486"/>
    </row>
    <row r="186" spans="1:43" s="43" customFormat="1" ht="15" customHeight="1">
      <c r="A186" s="762"/>
      <c r="B186" s="762"/>
      <c r="C186" s="762"/>
      <c r="D186" s="762"/>
      <c r="E186" s="762"/>
      <c r="F186" s="486"/>
      <c r="G186" s="624"/>
      <c r="H186" s="626"/>
      <c r="I186" s="629"/>
      <c r="J186" s="509"/>
      <c r="K186" s="825"/>
      <c r="L186" s="830"/>
      <c r="M186" s="979"/>
      <c r="N186" s="847"/>
      <c r="O186" s="827"/>
      <c r="P186" s="842"/>
      <c r="Q186" s="990"/>
      <c r="R186" s="702"/>
      <c r="S186" s="232"/>
      <c r="T186" s="232"/>
      <c r="U186" s="269"/>
      <c r="V186" s="405"/>
      <c r="W186" s="405"/>
      <c r="X186" s="405"/>
      <c r="Y186" s="405"/>
      <c r="Z186" s="406"/>
      <c r="AA186" s="406"/>
      <c r="AB186" s="407"/>
      <c r="AC186" s="253"/>
      <c r="AD186" s="253"/>
      <c r="AE186" s="253"/>
      <c r="AF186" s="503"/>
      <c r="AG186" s="501"/>
      <c r="AH186" s="486"/>
      <c r="AI186" s="583"/>
      <c r="AJ186" s="583"/>
      <c r="AK186" s="583"/>
      <c r="AL186" s="583"/>
      <c r="AM186" s="583"/>
      <c r="AN186" s="583"/>
      <c r="AO186" s="486"/>
      <c r="AP186" s="486"/>
      <c r="AQ186" s="486"/>
    </row>
    <row r="187" spans="1:43" s="43" customFormat="1" ht="15" customHeight="1">
      <c r="A187" s="762"/>
      <c r="B187" s="762"/>
      <c r="C187" s="762"/>
      <c r="D187" s="762"/>
      <c r="E187" s="762"/>
      <c r="F187" s="486"/>
      <c r="G187" s="624"/>
      <c r="H187" s="626"/>
      <c r="I187" s="629"/>
      <c r="J187" s="509"/>
      <c r="K187" s="825"/>
      <c r="L187" s="831"/>
      <c r="M187" s="980"/>
      <c r="N187" s="702"/>
      <c r="O187" s="409"/>
      <c r="P187" s="412"/>
      <c r="Q187" s="410"/>
      <c r="R187" s="405"/>
      <c r="S187" s="405"/>
      <c r="T187" s="405"/>
      <c r="U187" s="405"/>
      <c r="V187" s="405"/>
      <c r="W187" s="405"/>
      <c r="X187" s="405"/>
      <c r="Y187" s="405"/>
      <c r="Z187" s="406"/>
      <c r="AA187" s="406"/>
      <c r="AB187" s="407"/>
      <c r="AC187" s="253"/>
      <c r="AD187" s="407"/>
      <c r="AE187" s="253"/>
      <c r="AF187" s="503"/>
      <c r="AG187" s="501"/>
      <c r="AH187" s="486"/>
      <c r="AI187" s="583"/>
      <c r="AJ187" s="583"/>
      <c r="AK187" s="583"/>
      <c r="AL187" s="583"/>
      <c r="AM187" s="583"/>
      <c r="AN187" s="583"/>
      <c r="AO187" s="486"/>
      <c r="AP187" s="486"/>
      <c r="AQ187" s="486"/>
    </row>
    <row r="188" spans="1:43" ht="15" customHeight="1">
      <c r="A188" s="762"/>
      <c r="B188" s="762"/>
      <c r="C188" s="762"/>
      <c r="D188" s="762"/>
      <c r="E188" s="619"/>
      <c r="F188" s="511"/>
      <c r="G188" s="584"/>
      <c r="H188" s="511"/>
      <c r="I188" s="629"/>
      <c r="J188" s="509"/>
      <c r="K188" s="234"/>
      <c r="L188" s="145"/>
      <c r="M188" s="218" t="s">
        <v>12</v>
      </c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218"/>
      <c r="AA188" s="218"/>
      <c r="AB188" s="218"/>
      <c r="AC188" s="218"/>
      <c r="AD188" s="218"/>
      <c r="AE188" s="218"/>
      <c r="AF188" s="218"/>
      <c r="AG188" s="414"/>
      <c r="AH188" s="511"/>
      <c r="AI188" s="584"/>
      <c r="AJ188" s="584"/>
      <c r="AK188" s="584"/>
      <c r="AL188" s="584"/>
      <c r="AM188" s="584"/>
      <c r="AN188" s="584"/>
      <c r="AO188" s="511"/>
      <c r="AP188" s="511"/>
      <c r="AQ188" s="511"/>
    </row>
    <row r="189" spans="1:43" ht="15" customHeight="1">
      <c r="A189" s="762"/>
      <c r="B189" s="762"/>
      <c r="C189" s="762"/>
      <c r="D189" s="619"/>
      <c r="E189" s="619"/>
      <c r="F189" s="511"/>
      <c r="G189" s="624"/>
      <c r="H189" s="511"/>
      <c r="I189" s="234"/>
      <c r="J189" s="100"/>
      <c r="K189" s="234"/>
      <c r="L189" s="145"/>
      <c r="M189" s="217" t="s">
        <v>32</v>
      </c>
      <c r="N189" s="217"/>
      <c r="O189" s="217"/>
      <c r="P189" s="217"/>
      <c r="Q189" s="217"/>
      <c r="R189" s="217"/>
      <c r="S189" s="217"/>
      <c r="T189" s="217"/>
      <c r="U189" s="217"/>
      <c r="V189" s="217"/>
      <c r="W189" s="217"/>
      <c r="X189" s="217"/>
      <c r="Y189" s="217"/>
      <c r="Z189" s="217"/>
      <c r="AA189" s="217"/>
      <c r="AB189" s="217"/>
      <c r="AC189" s="217"/>
      <c r="AD189" s="217"/>
      <c r="AE189" s="217"/>
      <c r="AF189" s="217"/>
      <c r="AG189" s="415"/>
      <c r="AH189" s="511"/>
      <c r="AI189" s="584"/>
      <c r="AJ189" s="584"/>
      <c r="AK189" s="584"/>
      <c r="AL189" s="584"/>
      <c r="AM189" s="584"/>
      <c r="AN189" s="584"/>
      <c r="AO189" s="511"/>
      <c r="AP189" s="511"/>
      <c r="AQ189" s="511"/>
    </row>
    <row r="190" spans="1:43" ht="15" customHeight="1">
      <c r="A190" s="762"/>
      <c r="B190" s="762"/>
      <c r="C190" s="619"/>
      <c r="D190" s="619"/>
      <c r="E190" s="619"/>
      <c r="F190" s="511"/>
      <c r="G190" s="624"/>
      <c r="H190" s="511"/>
      <c r="I190" s="234"/>
      <c r="J190" s="100"/>
      <c r="K190" s="234"/>
      <c r="L190" s="145"/>
      <c r="M190" s="216" t="s">
        <v>33</v>
      </c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16"/>
      <c r="Z190" s="216"/>
      <c r="AA190" s="216"/>
      <c r="AB190" s="216"/>
      <c r="AC190" s="216"/>
      <c r="AD190" s="216"/>
      <c r="AE190" s="216"/>
      <c r="AF190" s="216"/>
      <c r="AG190" s="416"/>
      <c r="AH190" s="511"/>
      <c r="AI190" s="584"/>
      <c r="AJ190" s="584"/>
      <c r="AK190" s="584"/>
      <c r="AL190" s="584"/>
      <c r="AM190" s="584"/>
      <c r="AN190" s="584"/>
      <c r="AO190" s="511"/>
      <c r="AP190" s="511"/>
      <c r="AQ190" s="511"/>
    </row>
    <row r="191" spans="1:43" ht="15" customHeight="1">
      <c r="A191" s="762"/>
      <c r="B191" s="619"/>
      <c r="C191" s="619"/>
      <c r="D191" s="619"/>
      <c r="E191" s="619"/>
      <c r="F191" s="511"/>
      <c r="G191" s="624"/>
      <c r="H191" s="511"/>
      <c r="I191" s="234"/>
      <c r="J191" s="100"/>
      <c r="K191" s="234"/>
      <c r="L191" s="145"/>
      <c r="M191" s="232" t="s">
        <v>34</v>
      </c>
      <c r="N191" s="232"/>
      <c r="O191" s="232"/>
      <c r="P191" s="232"/>
      <c r="Q191" s="232"/>
      <c r="R191" s="232"/>
      <c r="S191" s="232"/>
      <c r="T191" s="232"/>
      <c r="U191" s="232"/>
      <c r="V191" s="232"/>
      <c r="W191" s="232"/>
      <c r="X191" s="232"/>
      <c r="Y191" s="232"/>
      <c r="Z191" s="232"/>
      <c r="AA191" s="232"/>
      <c r="AB191" s="232"/>
      <c r="AC191" s="232"/>
      <c r="AD191" s="232"/>
      <c r="AE191" s="232"/>
      <c r="AF191" s="232"/>
      <c r="AG191" s="417"/>
      <c r="AH191" s="511"/>
      <c r="AI191" s="511"/>
      <c r="AJ191" s="511"/>
      <c r="AK191" s="511"/>
      <c r="AL191" s="511"/>
      <c r="AM191" s="511"/>
      <c r="AN191" s="511"/>
      <c r="AO191" s="511"/>
      <c r="AP191" s="511"/>
      <c r="AQ191" s="511"/>
    </row>
    <row r="192" spans="1:43" ht="15" customHeight="1">
      <c r="G192" s="233"/>
      <c r="H192" s="234"/>
      <c r="I192" s="91"/>
      <c r="J192" s="100"/>
      <c r="L192" s="145"/>
      <c r="M192" s="269" t="s">
        <v>377</v>
      </c>
      <c r="N192" s="216"/>
      <c r="O192" s="209"/>
      <c r="P192" s="209"/>
      <c r="Q192" s="209"/>
      <c r="R192" s="209"/>
      <c r="S192" s="210"/>
      <c r="T192" s="211"/>
      <c r="U192" s="238"/>
      <c r="V192" s="216"/>
      <c r="W192" s="216"/>
      <c r="X192" s="232"/>
      <c r="Y192" s="232"/>
      <c r="Z192" s="232"/>
      <c r="AA192" s="232"/>
      <c r="AB192" s="232"/>
      <c r="AC192" s="232"/>
      <c r="AD192" s="232"/>
      <c r="AE192" s="232"/>
      <c r="AF192" s="232"/>
      <c r="AG192" s="417"/>
      <c r="AH192" s="511"/>
      <c r="AI192" s="511"/>
      <c r="AJ192" s="511"/>
      <c r="AK192" s="511"/>
      <c r="AL192" s="511"/>
      <c r="AM192" s="511"/>
    </row>
    <row r="193" spans="1:31" ht="15" customHeight="1">
      <c r="G193" s="233"/>
      <c r="H193" s="234"/>
      <c r="I193" s="234"/>
      <c r="J193" s="100"/>
      <c r="K193" s="234"/>
      <c r="L193" s="234"/>
      <c r="M193" s="234"/>
      <c r="N193" s="234"/>
      <c r="O193" s="234"/>
      <c r="P193" s="234"/>
      <c r="Q193" s="234"/>
      <c r="R193" s="234"/>
      <c r="S193" s="234"/>
      <c r="T193" s="234"/>
      <c r="U193" s="234"/>
      <c r="V193" s="234"/>
      <c r="W193" s="234"/>
      <c r="X193" s="234"/>
      <c r="Y193" s="234"/>
      <c r="Z193" s="234"/>
      <c r="AA193" s="234"/>
      <c r="AB193" s="234"/>
      <c r="AC193" s="234"/>
    </row>
    <row r="194" spans="1:31" ht="15" customHeight="1">
      <c r="G194" s="233"/>
      <c r="H194" s="234"/>
      <c r="I194" s="234"/>
      <c r="J194" s="100"/>
      <c r="K194" s="234"/>
      <c r="L194" s="234"/>
      <c r="M194" s="234"/>
      <c r="N194" s="234"/>
      <c r="O194" s="234"/>
      <c r="P194" s="234"/>
      <c r="Q194" s="992"/>
      <c r="R194" s="234"/>
      <c r="S194" s="234"/>
      <c r="T194" s="234"/>
      <c r="U194" s="992"/>
      <c r="V194" s="234"/>
      <c r="W194" s="234"/>
      <c r="X194" s="234"/>
      <c r="Y194" s="147"/>
      <c r="Z194" s="234"/>
      <c r="AA194" s="234"/>
      <c r="AB194" s="234"/>
      <c r="AC194" s="234"/>
      <c r="AD194" s="234"/>
    </row>
    <row r="195" spans="1:31" ht="15" customHeight="1">
      <c r="G195" s="233"/>
      <c r="H195" s="234"/>
      <c r="I195" s="234"/>
      <c r="J195" s="100"/>
      <c r="K195" s="234"/>
      <c r="L195" s="234"/>
      <c r="M195" s="234"/>
      <c r="N195" s="234"/>
      <c r="O195" s="234"/>
      <c r="P195" s="234"/>
      <c r="Q195" s="993"/>
      <c r="R195" s="234"/>
      <c r="S195" s="234"/>
      <c r="T195" s="234"/>
      <c r="U195" s="994"/>
      <c r="V195" s="234"/>
      <c r="W195" s="234"/>
      <c r="X195" s="234"/>
      <c r="Y195" s="234"/>
      <c r="Z195" s="234"/>
      <c r="AA195" s="234"/>
      <c r="AB195" s="234"/>
      <c r="AC195" s="234"/>
      <c r="AD195" s="234"/>
      <c r="AE195" s="234"/>
    </row>
    <row r="196" spans="1:31" ht="15" customHeight="1">
      <c r="G196" s="233"/>
      <c r="H196" s="234"/>
      <c r="I196" s="234"/>
      <c r="J196" s="100"/>
      <c r="K196" s="234"/>
      <c r="L196" s="234"/>
      <c r="M196" s="234"/>
      <c r="N196" s="234"/>
      <c r="O196" s="234"/>
      <c r="P196" s="234"/>
      <c r="Q196" s="994"/>
      <c r="R196" s="234"/>
      <c r="S196" s="234"/>
      <c r="T196" s="234"/>
      <c r="U196" s="234"/>
      <c r="V196" s="234"/>
      <c r="W196" s="234"/>
      <c r="X196" s="234"/>
      <c r="Y196" s="234"/>
      <c r="Z196" s="234"/>
      <c r="AA196" s="234"/>
      <c r="AB196" s="234"/>
      <c r="AC196" s="234"/>
      <c r="AD196" s="234"/>
      <c r="AE196" s="234"/>
    </row>
    <row r="197" spans="1:31" ht="15" customHeight="1">
      <c r="G197" s="233"/>
      <c r="H197" s="234"/>
      <c r="I197" s="234"/>
      <c r="J197" s="100"/>
      <c r="K197" s="234"/>
      <c r="L197" s="234"/>
      <c r="M197" s="234"/>
      <c r="N197" s="234"/>
      <c r="O197" s="234"/>
      <c r="P197" s="234"/>
      <c r="Q197" s="234"/>
      <c r="R197" s="234"/>
      <c r="S197" s="234"/>
      <c r="T197" s="234"/>
      <c r="U197" s="234"/>
      <c r="V197" s="234"/>
      <c r="W197" s="234"/>
      <c r="X197" s="234"/>
      <c r="Y197" s="234"/>
      <c r="Z197" s="234"/>
      <c r="AA197" s="234"/>
      <c r="AB197" s="234"/>
      <c r="AC197" s="234"/>
      <c r="AD197" s="234"/>
      <c r="AE197" s="234"/>
    </row>
    <row r="198" spans="1:31" ht="15" customHeight="1">
      <c r="G198" s="233"/>
      <c r="H198" s="234"/>
      <c r="I198" s="234"/>
      <c r="J198" s="100"/>
      <c r="K198" s="234"/>
      <c r="L198" s="234"/>
      <c r="M198" s="234"/>
      <c r="N198" s="701" t="s">
        <v>117</v>
      </c>
      <c r="O198" s="826"/>
      <c r="P198" s="841">
        <v>1</v>
      </c>
      <c r="Q198" s="990"/>
      <c r="R198" s="701" t="s">
        <v>116</v>
      </c>
      <c r="S198" s="826"/>
      <c r="T198" s="841">
        <v>1</v>
      </c>
      <c r="U198" s="1010"/>
      <c r="V198" s="853" t="s">
        <v>116</v>
      </c>
      <c r="W198" s="248"/>
      <c r="X198" s="411">
        <v>1</v>
      </c>
      <c r="Y198" s="575"/>
      <c r="Z198" s="234"/>
      <c r="AA198" s="234"/>
      <c r="AB198" s="234"/>
      <c r="AC198" s="234"/>
      <c r="AD198" s="234"/>
    </row>
    <row r="199" spans="1:31" ht="15" customHeight="1">
      <c r="G199" s="233"/>
      <c r="H199" s="234"/>
      <c r="I199" s="234"/>
      <c r="J199" s="100"/>
      <c r="K199" s="234"/>
      <c r="L199" s="234"/>
      <c r="M199" s="234"/>
      <c r="N199" s="847"/>
      <c r="O199" s="828"/>
      <c r="P199" s="842"/>
      <c r="Q199" s="990"/>
      <c r="R199" s="847"/>
      <c r="S199" s="827"/>
      <c r="T199" s="843"/>
      <c r="U199" s="1011"/>
      <c r="V199" s="854"/>
      <c r="W199" s="269"/>
      <c r="X199" s="269"/>
      <c r="Y199" s="269" t="s">
        <v>705</v>
      </c>
      <c r="Z199" s="234"/>
      <c r="AA199" s="234"/>
      <c r="AB199" s="234"/>
      <c r="AC199" s="234"/>
      <c r="AD199" s="234"/>
      <c r="AE199" s="234"/>
    </row>
    <row r="200" spans="1:31" ht="15" customHeight="1">
      <c r="G200" s="233"/>
      <c r="H200" s="234"/>
      <c r="I200" s="234"/>
      <c r="J200" s="100"/>
      <c r="K200" s="234"/>
      <c r="L200" s="234"/>
      <c r="M200" s="234"/>
      <c r="N200" s="847"/>
      <c r="O200" s="827"/>
      <c r="P200" s="842"/>
      <c r="Q200" s="990"/>
      <c r="R200" s="702"/>
      <c r="S200" s="232"/>
      <c r="T200" s="232"/>
      <c r="U200" s="269" t="s">
        <v>708</v>
      </c>
      <c r="V200" s="405"/>
      <c r="W200" s="405"/>
      <c r="X200" s="405"/>
      <c r="Y200" s="405"/>
      <c r="Z200" s="234"/>
      <c r="AA200" s="234"/>
      <c r="AB200" s="234"/>
      <c r="AC200" s="234"/>
      <c r="AD200" s="234"/>
      <c r="AE200" s="234"/>
    </row>
    <row r="201" spans="1:31" ht="15" customHeight="1">
      <c r="G201" s="233"/>
      <c r="H201" s="234"/>
      <c r="I201" s="234"/>
      <c r="J201" s="100"/>
      <c r="K201" s="234"/>
      <c r="L201" s="234"/>
      <c r="M201" s="234"/>
      <c r="N201" s="702"/>
      <c r="O201" s="409"/>
      <c r="P201" s="412"/>
      <c r="Q201" s="410"/>
      <c r="R201" s="405"/>
      <c r="S201" s="405"/>
      <c r="T201" s="405"/>
      <c r="U201" s="405"/>
      <c r="V201" s="405"/>
      <c r="W201" s="405"/>
      <c r="X201" s="405"/>
      <c r="Y201" s="405"/>
      <c r="Z201" s="234"/>
      <c r="AA201" s="234"/>
      <c r="AB201" s="234"/>
      <c r="AC201" s="234"/>
      <c r="AD201" s="234"/>
      <c r="AE201" s="234"/>
    </row>
    <row r="203" spans="1:31" s="42" customFormat="1" ht="17.100000000000001" customHeight="1">
      <c r="A203" s="42" t="s">
        <v>320</v>
      </c>
    </row>
    <row r="204" spans="1:31" ht="17.100000000000001" customHeight="1">
      <c r="D204" s="52"/>
      <c r="G204" s="110"/>
      <c r="H204" s="110"/>
    </row>
    <row r="205" spans="1:31" s="43" customFormat="1" ht="17.100000000000001" customHeight="1">
      <c r="A205" s="113"/>
      <c r="B205" s="103"/>
      <c r="C205" s="101"/>
      <c r="D205" s="219"/>
      <c r="E205" s="146" t="s">
        <v>126</v>
      </c>
      <c r="F205" s="147"/>
      <c r="G205" s="141"/>
      <c r="H205" s="141"/>
      <c r="I205" s="141"/>
      <c r="J205" s="141"/>
      <c r="K205" s="142"/>
      <c r="L205" s="142"/>
      <c r="M205" s="142"/>
      <c r="N205" s="143"/>
      <c r="O205" s="143"/>
      <c r="P205" s="143"/>
      <c r="Q205" s="144"/>
      <c r="R205" s="104"/>
      <c r="S205" s="104"/>
      <c r="T205" s="104"/>
      <c r="U205" s="104"/>
      <c r="V205" s="104"/>
      <c r="W205" s="104"/>
      <c r="X205" s="104"/>
    </row>
    <row r="207" spans="1:31" s="43" customFormat="1" ht="17.100000000000001" customHeight="1">
      <c r="A207" s="115"/>
      <c r="B207" s="115"/>
      <c r="C207" s="101"/>
      <c r="D207" s="220"/>
      <c r="E207" s="288"/>
      <c r="F207" s="290"/>
      <c r="G207" s="290"/>
      <c r="H207" s="289"/>
      <c r="I207" s="289"/>
      <c r="J207" s="289"/>
      <c r="K207" s="289"/>
      <c r="L207" s="289"/>
      <c r="M207" s="289"/>
      <c r="N207" s="289"/>
      <c r="O207" s="289"/>
      <c r="P207" s="289"/>
      <c r="Q207" s="289"/>
      <c r="R207" s="289"/>
      <c r="S207" s="289"/>
      <c r="T207" s="224"/>
      <c r="U207" s="224"/>
      <c r="V207" s="224"/>
      <c r="W207" s="291"/>
      <c r="X207" s="291"/>
    </row>
    <row r="208" spans="1:31" s="42" customFormat="1" ht="11.25">
      <c r="A208" s="42" t="s">
        <v>323</v>
      </c>
    </row>
    <row r="209" spans="1:24" ht="11.25"/>
    <row r="210" spans="1:24" s="12" customFormat="1" ht="15" customHeight="1">
      <c r="C210" s="58"/>
      <c r="D210" s="165"/>
      <c r="E210" s="285"/>
    </row>
    <row r="212" spans="1:24" s="42" customFormat="1" ht="17.100000000000001" customHeight="1">
      <c r="A212" s="42" t="s">
        <v>322</v>
      </c>
    </row>
    <row r="214" spans="1:24" s="43" customFormat="1" ht="17.100000000000001" customHeight="1">
      <c r="A214" s="115"/>
      <c r="B214" s="115"/>
      <c r="C214" s="101"/>
      <c r="D214" s="220"/>
      <c r="E214" s="140">
        <v>1</v>
      </c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2"/>
      <c r="S214" s="142"/>
      <c r="T214" s="142"/>
      <c r="U214" s="143"/>
      <c r="V214" s="143"/>
      <c r="W214" s="143"/>
      <c r="X214" s="144"/>
    </row>
    <row r="216" spans="1:24" s="42" customFormat="1" ht="17.100000000000001" customHeight="1">
      <c r="A216" s="42" t="s">
        <v>323</v>
      </c>
    </row>
    <row r="217" spans="1:24" ht="17.100000000000001" customHeight="1">
      <c r="G217" s="110"/>
      <c r="H217" s="110"/>
    </row>
    <row r="218" spans="1:24" s="43" customFormat="1" ht="17.100000000000001" customHeight="1">
      <c r="A218" s="113"/>
      <c r="B218" s="103"/>
      <c r="C218" s="101"/>
      <c r="D218" s="220"/>
      <c r="E218" s="146" t="s">
        <v>126</v>
      </c>
      <c r="F218" s="141"/>
      <c r="G218" s="141"/>
      <c r="H218" s="141"/>
      <c r="I218" s="141"/>
      <c r="J218" s="142"/>
      <c r="K218" s="142"/>
      <c r="L218" s="142"/>
      <c r="M218" s="143"/>
      <c r="N218" s="143"/>
      <c r="O218" s="143"/>
      <c r="P218" s="144"/>
      <c r="Q218" s="104"/>
      <c r="R218" s="104"/>
      <c r="S218" s="104"/>
      <c r="T218" s="104"/>
      <c r="U218" s="104"/>
      <c r="V218" s="104"/>
      <c r="W218" s="104"/>
      <c r="X218" s="104"/>
    </row>
    <row r="220" spans="1:24" s="42" customFormat="1" ht="17.100000000000001" customHeight="1">
      <c r="A220" s="42" t="s">
        <v>324</v>
      </c>
    </row>
    <row r="221" spans="1:24" ht="17.100000000000001" customHeight="1">
      <c r="G221" s="110"/>
      <c r="H221" s="110"/>
    </row>
    <row r="222" spans="1:24" s="43" customFormat="1" ht="17.100000000000001" customHeight="1">
      <c r="A222" s="113"/>
      <c r="B222" s="103"/>
      <c r="C222" s="101"/>
      <c r="D222" s="220"/>
      <c r="E222" s="146" t="s">
        <v>126</v>
      </c>
      <c r="F222" s="141"/>
      <c r="G222" s="141"/>
      <c r="H222" s="141"/>
      <c r="I222" s="141"/>
      <c r="J222" s="142"/>
      <c r="K222" s="142"/>
      <c r="L222" s="142"/>
      <c r="M222" s="143"/>
      <c r="N222" s="143"/>
      <c r="O222" s="143"/>
      <c r="P222" s="144"/>
      <c r="Q222" s="104"/>
      <c r="R222" s="104"/>
      <c r="S222" s="104"/>
      <c r="T222" s="104"/>
      <c r="U222" s="104"/>
      <c r="V222" s="104"/>
      <c r="W222" s="104"/>
      <c r="X222" s="104"/>
    </row>
    <row r="224" spans="1:24" s="42" customFormat="1" ht="17.100000000000001" customHeight="1">
      <c r="A224" s="42" t="s">
        <v>325</v>
      </c>
    </row>
    <row r="225" spans="1:24" ht="17.100000000000001" customHeight="1">
      <c r="G225" s="110"/>
      <c r="H225" s="110"/>
    </row>
    <row r="226" spans="1:24" s="43" customFormat="1" ht="17.100000000000001" customHeight="1">
      <c r="A226" s="114"/>
      <c r="B226" s="103">
        <v>1</v>
      </c>
      <c r="C226" s="101"/>
      <c r="E226" s="962">
        <v>1</v>
      </c>
      <c r="F226" s="976" t="s">
        <v>334</v>
      </c>
      <c r="G226" s="976"/>
      <c r="H226" s="976"/>
      <c r="I226" s="123"/>
      <c r="J226" s="129"/>
      <c r="K226" s="129"/>
      <c r="L226" s="123"/>
      <c r="M226" s="129"/>
      <c r="N226" s="129"/>
      <c r="O226" s="123"/>
      <c r="P226" s="129"/>
      <c r="Q226" s="129"/>
      <c r="R226" s="123"/>
      <c r="S226" s="129"/>
      <c r="T226" s="129"/>
      <c r="U226" s="973" t="s">
        <v>297</v>
      </c>
      <c r="V226" s="973" t="s">
        <v>297</v>
      </c>
      <c r="W226" s="122" t="s">
        <v>297</v>
      </c>
      <c r="X226" s="126"/>
    </row>
    <row r="227" spans="1:24" s="43" customFormat="1" ht="17.100000000000001" customHeight="1">
      <c r="A227" s="114"/>
      <c r="B227" s="103"/>
      <c r="C227" s="101"/>
      <c r="E227" s="963"/>
      <c r="F227" s="130"/>
      <c r="G227" s="120"/>
      <c r="H227" s="568" t="s">
        <v>327</v>
      </c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20"/>
      <c r="T227" s="121"/>
      <c r="U227" s="974"/>
      <c r="V227" s="974"/>
      <c r="W227" s="131"/>
      <c r="X227" s="131"/>
    </row>
    <row r="228" spans="1:24" s="43" customFormat="1" ht="17.100000000000001" customHeight="1">
      <c r="A228" s="114"/>
      <c r="B228" s="103">
        <v>1</v>
      </c>
      <c r="C228" s="101"/>
      <c r="E228" s="963"/>
      <c r="F228" s="977" t="s">
        <v>333</v>
      </c>
      <c r="G228" s="977"/>
      <c r="H228" s="977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4"/>
      <c r="U228" s="974"/>
      <c r="V228" s="974"/>
      <c r="W228" s="122" t="s">
        <v>297</v>
      </c>
      <c r="X228" s="126"/>
    </row>
    <row r="229" spans="1:24" ht="17.100000000000001" customHeight="1">
      <c r="A229" s="114"/>
      <c r="B229" s="103"/>
      <c r="C229" s="100"/>
      <c r="E229" s="964"/>
      <c r="F229" s="130"/>
      <c r="G229" s="120"/>
      <c r="H229" s="568" t="s">
        <v>328</v>
      </c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1"/>
      <c r="U229" s="975"/>
      <c r="V229" s="975"/>
      <c r="W229" s="131"/>
      <c r="X229" s="131"/>
    </row>
    <row r="231" spans="1:24" s="42" customFormat="1" ht="17.100000000000001" customHeight="1">
      <c r="A231" s="42" t="s">
        <v>326</v>
      </c>
    </row>
    <row r="232" spans="1:24" ht="17.100000000000001" customHeight="1">
      <c r="G232" s="110"/>
    </row>
    <row r="233" spans="1:24" s="43" customFormat="1" ht="17.100000000000001" customHeight="1">
      <c r="A233" s="114"/>
      <c r="B233" s="115"/>
      <c r="C233" s="101"/>
      <c r="D233" s="101"/>
      <c r="E233" s="125"/>
      <c r="F233" s="134"/>
      <c r="G233" s="132" t="s">
        <v>126</v>
      </c>
      <c r="H233" s="13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/>
      <c r="V233"/>
      <c r="W233" s="122" t="s">
        <v>297</v>
      </c>
      <c r="X233" s="126"/>
    </row>
    <row r="235" spans="1:24" s="42" customFormat="1" ht="17.100000000000001" customHeight="1">
      <c r="A235" s="42" t="s">
        <v>329</v>
      </c>
    </row>
    <row r="236" spans="1:24" ht="17.100000000000001" customHeight="1">
      <c r="H236" s="110"/>
    </row>
    <row r="237" spans="1:24" s="43" customFormat="1" ht="17.100000000000001" customHeight="1">
      <c r="A237" s="114"/>
      <c r="B237" s="115"/>
      <c r="C237" s="101"/>
      <c r="D237" s="101"/>
      <c r="E237" s="125"/>
      <c r="F237" s="134"/>
      <c r="G237" s="132" t="s">
        <v>126</v>
      </c>
      <c r="H237" s="13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4"/>
      <c r="U237"/>
      <c r="V237"/>
      <c r="W237" s="122" t="s">
        <v>297</v>
      </c>
      <c r="X237" s="126"/>
    </row>
    <row r="239" spans="1:24" s="42" customFormat="1" ht="17.100000000000001" customHeight="1">
      <c r="A239" s="42" t="s">
        <v>353</v>
      </c>
    </row>
    <row r="240" spans="1:24" ht="17.100000000000001" customHeight="1">
      <c r="H240" s="110"/>
    </row>
    <row r="241" spans="1:24" s="43" customFormat="1" ht="17.100000000000001" customHeight="1">
      <c r="A241" s="114"/>
      <c r="B241" s="115"/>
      <c r="C241" s="101"/>
      <c r="D241" s="101"/>
      <c r="E241" s="125"/>
      <c r="F241" s="134"/>
      <c r="G241" s="132" t="s">
        <v>126</v>
      </c>
      <c r="H241" s="13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/>
      <c r="V241"/>
      <c r="W241" s="122" t="s">
        <v>297</v>
      </c>
      <c r="X241" s="126"/>
    </row>
    <row r="243" spans="1:24" s="42" customFormat="1" ht="17.100000000000001" customHeight="1">
      <c r="A243" s="42" t="s">
        <v>330</v>
      </c>
    </row>
    <row r="245" spans="1:24" s="43" customFormat="1" ht="17.100000000000001" customHeight="1">
      <c r="A245" s="115"/>
      <c r="B245" s="115"/>
      <c r="C245" s="101"/>
      <c r="E245" s="128">
        <v>1</v>
      </c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4"/>
      <c r="R245" s="122"/>
      <c r="S245" s="122"/>
      <c r="T245" s="122"/>
      <c r="U245" s="126"/>
      <c r="V245" s="126"/>
      <c r="W245" s="126"/>
      <c r="X245" s="127"/>
    </row>
    <row r="248" spans="1:24" s="42" customFormat="1" ht="17.100000000000001" customHeight="1">
      <c r="A248" s="42" t="s">
        <v>17</v>
      </c>
    </row>
    <row r="250" spans="1:24" s="43" customFormat="1" ht="15">
      <c r="A250" s="173"/>
      <c r="C250" s="57"/>
      <c r="D250" s="959">
        <v>1</v>
      </c>
      <c r="E250" s="960"/>
      <c r="F250" s="174">
        <v>1</v>
      </c>
      <c r="G250" s="175"/>
      <c r="H250" s="176"/>
      <c r="I250" s="172"/>
    </row>
    <row r="251" spans="1:24" s="43" customFormat="1" ht="15" customHeight="1">
      <c r="C251" s="57"/>
      <c r="D251" s="959"/>
      <c r="E251" s="961"/>
      <c r="F251" s="177"/>
      <c r="G251" s="577" t="s">
        <v>7</v>
      </c>
      <c r="H251" s="178"/>
      <c r="I251" s="172"/>
    </row>
    <row r="253" spans="1:24" s="42" customFormat="1" ht="17.100000000000001" customHeight="1">
      <c r="A253" s="42" t="s">
        <v>16</v>
      </c>
    </row>
    <row r="255" spans="1:24" s="43" customFormat="1" ht="15">
      <c r="A255" s="173"/>
      <c r="C255" s="57"/>
      <c r="D255"/>
      <c r="E255"/>
      <c r="F255" s="174">
        <v>1</v>
      </c>
      <c r="G255" s="175"/>
      <c r="H255" s="176"/>
      <c r="I255" s="172"/>
    </row>
    <row r="257" spans="1:9" s="42" customFormat="1" ht="17.100000000000001" customHeight="1">
      <c r="A257" s="42" t="s">
        <v>370</v>
      </c>
      <c r="B257" s="42" t="s">
        <v>371</v>
      </c>
      <c r="C257" s="42" t="s">
        <v>372</v>
      </c>
    </row>
    <row r="259" spans="1:9" s="24" customFormat="1" ht="20.100000000000001" customHeight="1">
      <c r="A259" s="106"/>
      <c r="B259" s="105"/>
      <c r="C259" s="19"/>
      <c r="D259" s="20"/>
      <c r="F259" s="49" t="s">
        <v>113</v>
      </c>
      <c r="G259" s="31"/>
      <c r="I259" s="67"/>
    </row>
    <row r="260" spans="1:9" s="24" customFormat="1" ht="22.5">
      <c r="A260" s="106"/>
      <c r="B260" s="107"/>
      <c r="C260" s="19"/>
      <c r="D260" s="38"/>
      <c r="E260" s="37" t="s">
        <v>109</v>
      </c>
      <c r="F260" s="40"/>
      <c r="G260" s="31"/>
      <c r="I260" s="67"/>
    </row>
    <row r="261" spans="1:9" s="24" customFormat="1" ht="19.5">
      <c r="A261" s="106"/>
      <c r="B261" s="107"/>
      <c r="C261" s="19"/>
      <c r="D261" s="38"/>
      <c r="E261" s="37" t="s">
        <v>110</v>
      </c>
      <c r="F261" s="40"/>
      <c r="G261" s="31"/>
      <c r="I261" s="67"/>
    </row>
    <row r="262" spans="1:9" s="24" customFormat="1" ht="13.5" customHeight="1">
      <c r="A262" s="105"/>
      <c r="B262" s="105"/>
      <c r="C262" s="19"/>
      <c r="D262" s="25"/>
      <c r="E262" s="27"/>
      <c r="F262" s="47"/>
      <c r="G262" s="20"/>
      <c r="I262" s="67"/>
    </row>
    <row r="263" spans="1:9" s="24" customFormat="1" ht="20.100000000000001" customHeight="1">
      <c r="A263" s="106"/>
      <c r="B263" s="105"/>
      <c r="C263" s="19"/>
      <c r="D263" s="20"/>
      <c r="F263" s="49" t="s">
        <v>205</v>
      </c>
      <c r="G263" s="31"/>
      <c r="I263" s="67"/>
    </row>
    <row r="264" spans="1:9" s="24" customFormat="1" ht="22.5">
      <c r="A264" s="106"/>
      <c r="B264" s="107"/>
      <c r="C264" s="19"/>
      <c r="D264" s="38"/>
      <c r="E264" s="50" t="s">
        <v>120</v>
      </c>
      <c r="F264" s="40"/>
      <c r="G264" s="31"/>
      <c r="I264" s="67"/>
    </row>
    <row r="265" spans="1:9" s="24" customFormat="1" ht="22.5">
      <c r="A265" s="106"/>
      <c r="B265" s="107"/>
      <c r="C265" s="19"/>
      <c r="D265" s="38"/>
      <c r="E265" s="50" t="s">
        <v>204</v>
      </c>
      <c r="F265" s="40"/>
      <c r="G265" s="31"/>
      <c r="I265" s="67"/>
    </row>
    <row r="266" spans="1:9" s="24" customFormat="1" ht="13.5" customHeight="1">
      <c r="A266" s="105"/>
      <c r="B266" s="105"/>
      <c r="C266" s="19"/>
      <c r="D266" s="25"/>
      <c r="E266" s="27"/>
      <c r="F266" s="47"/>
      <c r="G266" s="20"/>
      <c r="I266" s="67"/>
    </row>
    <row r="267" spans="1:9" s="24" customFormat="1" ht="20.100000000000001" customHeight="1">
      <c r="A267" s="106"/>
      <c r="B267" s="105"/>
      <c r="C267" s="19"/>
      <c r="D267" s="20"/>
      <c r="F267" s="49" t="s">
        <v>206</v>
      </c>
      <c r="G267" s="31"/>
      <c r="I267" s="67"/>
    </row>
    <row r="268" spans="1:9" s="24" customFormat="1" ht="22.5">
      <c r="A268" s="106"/>
      <c r="B268" s="107"/>
      <c r="C268" s="19"/>
      <c r="D268" s="38"/>
      <c r="E268" s="50" t="s">
        <v>120</v>
      </c>
      <c r="F268" s="40"/>
      <c r="G268" s="31"/>
      <c r="I268" s="67"/>
    </row>
    <row r="269" spans="1:9" s="24" customFormat="1" ht="22.5">
      <c r="A269" s="106"/>
      <c r="B269" s="107"/>
      <c r="C269" s="19"/>
      <c r="D269" s="38"/>
      <c r="E269" s="50" t="s">
        <v>204</v>
      </c>
      <c r="F269" s="40"/>
      <c r="G269" s="31"/>
      <c r="I269" s="67"/>
    </row>
    <row r="270" spans="1:9" s="24" customFormat="1" ht="13.5" customHeight="1">
      <c r="A270" s="105"/>
      <c r="B270" s="105"/>
      <c r="C270" s="19"/>
      <c r="D270" s="25"/>
      <c r="E270" s="27"/>
      <c r="F270" s="47"/>
      <c r="G270" s="20"/>
      <c r="I270" s="67"/>
    </row>
    <row r="271" spans="1:9" s="24" customFormat="1" ht="20.100000000000001" customHeight="1">
      <c r="A271" s="106"/>
      <c r="B271" s="105"/>
      <c r="C271" s="19"/>
      <c r="D271" s="20"/>
      <c r="F271" s="49" t="s">
        <v>207</v>
      </c>
      <c r="G271" s="31"/>
      <c r="I271" s="67"/>
    </row>
    <row r="272" spans="1:9" s="24" customFormat="1" ht="22.5">
      <c r="A272" s="106"/>
      <c r="B272" s="107"/>
      <c r="C272" s="19"/>
      <c r="D272" s="38"/>
      <c r="E272" s="37" t="s">
        <v>120</v>
      </c>
      <c r="F272" s="40"/>
      <c r="G272" s="31"/>
      <c r="I272" s="67"/>
    </row>
    <row r="273" spans="1:13" s="24" customFormat="1" ht="19.5">
      <c r="A273" s="106"/>
      <c r="B273" s="107"/>
      <c r="C273" s="19"/>
      <c r="D273" s="38"/>
      <c r="E273" s="37" t="s">
        <v>121</v>
      </c>
      <c r="F273" s="40"/>
      <c r="G273" s="31"/>
      <c r="I273" s="67"/>
    </row>
    <row r="274" spans="1:13" s="24" customFormat="1" ht="22.5">
      <c r="A274" s="106"/>
      <c r="B274" s="107"/>
      <c r="C274" s="19"/>
      <c r="D274" s="38"/>
      <c r="E274" s="50" t="s">
        <v>204</v>
      </c>
      <c r="F274" s="40"/>
      <c r="G274" s="31"/>
      <c r="I274" s="67"/>
    </row>
    <row r="275" spans="1:13" s="24" customFormat="1" ht="19.5">
      <c r="A275" s="106"/>
      <c r="B275" s="107"/>
      <c r="C275" s="19"/>
      <c r="D275" s="38"/>
      <c r="E275" s="37" t="s">
        <v>122</v>
      </c>
      <c r="F275" s="40"/>
      <c r="G275" s="31"/>
      <c r="I275" s="67"/>
    </row>
    <row r="277" spans="1:13" s="42" customFormat="1" ht="17.100000000000001" customHeight="1">
      <c r="A277" s="42" t="s">
        <v>403</v>
      </c>
    </row>
    <row r="279" spans="1:13" s="179" customFormat="1" ht="15" customHeight="1">
      <c r="A279" s="318" t="s">
        <v>126</v>
      </c>
      <c r="B279" s="187"/>
      <c r="C279" s="188"/>
      <c r="D279" s="193"/>
      <c r="E279" s="195" t="s">
        <v>11</v>
      </c>
      <c r="F279" s="315"/>
      <c r="G279" s="317"/>
      <c r="H279" s="316"/>
    </row>
    <row r="282" spans="1:13" s="42" customFormat="1" ht="17.100000000000001" customHeight="1">
      <c r="A282" s="42" t="s">
        <v>1317</v>
      </c>
    </row>
    <row r="283" spans="1:13" s="324" customFormat="1" ht="15" customHeight="1">
      <c r="B283" s="866"/>
      <c r="F283" s="862"/>
      <c r="G283" s="865"/>
      <c r="H283" s="864"/>
      <c r="I283" s="401"/>
      <c r="J283" s="93"/>
      <c r="K283" s="93"/>
      <c r="L283" s="363"/>
      <c r="M283" s="364"/>
    </row>
    <row r="284" spans="1:13" s="324" customFormat="1" ht="15" customHeight="1">
      <c r="B284" s="866"/>
      <c r="F284" s="862"/>
      <c r="G284" s="865"/>
      <c r="H284" s="864"/>
      <c r="I284" s="339"/>
      <c r="J284" s="340" t="s">
        <v>321</v>
      </c>
      <c r="K284" s="374"/>
      <c r="L284" s="341"/>
      <c r="M284" s="342"/>
    </row>
    <row r="286" spans="1:13" s="42" customFormat="1" ht="17.100000000000001" customHeight="1">
      <c r="A286" s="42" t="s">
        <v>1313</v>
      </c>
    </row>
    <row r="287" spans="1:13" s="324" customFormat="1" ht="15" customHeight="1">
      <c r="B287" s="866"/>
      <c r="F287" s="862"/>
      <c r="G287" s="865"/>
      <c r="H287" s="864"/>
      <c r="I287" s="401"/>
      <c r="J287" s="93"/>
      <c r="K287" s="93"/>
      <c r="L287" s="365"/>
      <c r="M287" s="364"/>
    </row>
    <row r="288" spans="1:13" s="324" customFormat="1" ht="15" customHeight="1">
      <c r="B288" s="866"/>
      <c r="F288" s="862"/>
      <c r="G288" s="865"/>
      <c r="H288" s="864"/>
      <c r="I288" s="339"/>
      <c r="J288" s="340" t="s">
        <v>321</v>
      </c>
      <c r="K288" s="374"/>
      <c r="L288" s="341"/>
      <c r="M288" s="342"/>
    </row>
    <row r="289" spans="1:18" s="324" customFormat="1" ht="15" customHeight="1">
      <c r="B289" s="597"/>
      <c r="F289" s="598"/>
      <c r="G289" s="598"/>
      <c r="H289" s="598"/>
      <c r="I289" s="598"/>
      <c r="J289" s="598"/>
      <c r="K289" s="598"/>
      <c r="L289" s="598"/>
      <c r="M289" s="598"/>
      <c r="N289" s="598"/>
      <c r="O289" s="598"/>
      <c r="P289" s="598"/>
      <c r="Q289" s="598"/>
      <c r="R289" s="598"/>
    </row>
    <row r="290" spans="1:18" s="42" customFormat="1" ht="17.100000000000001" customHeight="1">
      <c r="A290" s="42" t="s">
        <v>1315</v>
      </c>
    </row>
    <row r="291" spans="1:18" s="324" customFormat="1" ht="15" customHeight="1">
      <c r="B291" s="866"/>
      <c r="F291" s="862"/>
      <c r="G291" s="865"/>
      <c r="H291" s="864"/>
      <c r="I291" s="401"/>
      <c r="J291" s="93"/>
      <c r="K291" s="93"/>
      <c r="L291" s="363"/>
      <c r="M291" s="364"/>
    </row>
    <row r="292" spans="1:18" s="324" customFormat="1" ht="15" customHeight="1">
      <c r="B292" s="866"/>
      <c r="F292" s="862"/>
      <c r="G292" s="865"/>
      <c r="H292" s="864"/>
      <c r="I292" s="339"/>
      <c r="J292" s="340" t="s">
        <v>321</v>
      </c>
      <c r="K292" s="374"/>
      <c r="L292" s="341"/>
      <c r="M292" s="342"/>
    </row>
    <row r="293" spans="1:18" s="324" customFormat="1" ht="15" customHeight="1"/>
    <row r="294" spans="1:18" s="42" customFormat="1" ht="17.100000000000001" customHeight="1">
      <c r="A294" s="42" t="s">
        <v>1318</v>
      </c>
    </row>
    <row r="295" spans="1:18" s="324" customFormat="1" ht="15" customHeight="1">
      <c r="E295" s="325"/>
      <c r="F295" s="366"/>
      <c r="G295" s="366"/>
      <c r="H295" s="366"/>
      <c r="I295" s="401"/>
      <c r="J295" s="93"/>
      <c r="K295" s="93"/>
      <c r="L295" s="388"/>
      <c r="M295" s="364"/>
    </row>
    <row r="297" spans="1:18" s="42" customFormat="1" ht="17.100000000000001" customHeight="1">
      <c r="A297" s="42" t="s">
        <v>1314</v>
      </c>
    </row>
    <row r="298" spans="1:18" s="324" customFormat="1" ht="15" customHeight="1">
      <c r="F298"/>
      <c r="G298"/>
      <c r="H298"/>
      <c r="I298" s="401"/>
      <c r="J298" s="93"/>
      <c r="K298" s="93"/>
      <c r="L298" s="365"/>
      <c r="M298" s="364"/>
    </row>
    <row r="299" spans="1:18" s="324" customFormat="1" ht="15" customHeight="1"/>
    <row r="300" spans="1:18" s="42" customFormat="1" ht="17.100000000000001" customHeight="1">
      <c r="A300" s="42" t="s">
        <v>1316</v>
      </c>
    </row>
    <row r="301" spans="1:18" s="324" customFormat="1" ht="15" customHeight="1">
      <c r="F301"/>
      <c r="G301"/>
      <c r="H301"/>
      <c r="I301" s="401"/>
      <c r="J301" s="93"/>
      <c r="K301" s="93"/>
      <c r="L301" s="363"/>
      <c r="M301" s="364"/>
    </row>
    <row r="302" spans="1:18" s="324" customFormat="1" ht="15" customHeight="1">
      <c r="F302"/>
      <c r="G302"/>
      <c r="H302"/>
      <c r="I302"/>
      <c r="J302"/>
      <c r="K302"/>
      <c r="L302"/>
      <c r="M302"/>
      <c r="N302"/>
      <c r="O302"/>
      <c r="P302"/>
    </row>
    <row r="303" spans="1:18" s="42" customFormat="1" ht="17.100000000000001" customHeight="1">
      <c r="A303" s="42" t="s">
        <v>1319</v>
      </c>
    </row>
    <row r="304" spans="1:18" s="324" customFormat="1" ht="15" customHeight="1">
      <c r="F304"/>
      <c r="G304"/>
      <c r="H304"/>
      <c r="I304" s="401"/>
      <c r="J304" s="93"/>
      <c r="K304" s="93"/>
      <c r="L304" s="363"/>
      <c r="M304" s="364"/>
    </row>
    <row r="306" spans="1:18" s="42" customFormat="1" ht="17.100000000000001" customHeight="1">
      <c r="A306" s="42" t="s">
        <v>436</v>
      </c>
    </row>
    <row r="307" spans="1:18" s="43" customFormat="1" ht="17.100000000000001" customHeight="1">
      <c r="A307" s="348"/>
      <c r="B307" s="347">
        <v>3</v>
      </c>
      <c r="C307" s="101"/>
      <c r="D307" s="349"/>
      <c r="E307" s="367"/>
      <c r="F307" s="354"/>
      <c r="G307" s="316"/>
      <c r="H307" s="353"/>
      <c r="I307" s="104"/>
    </row>
    <row r="310" spans="1:18" s="42" customFormat="1" ht="17.100000000000001" customHeight="1">
      <c r="A310" s="42" t="s">
        <v>475</v>
      </c>
    </row>
    <row r="311" spans="1:18" ht="17.100000000000001" customHeight="1">
      <c r="C311" s="388"/>
      <c r="D311" s="331"/>
    </row>
    <row r="314" spans="1:18" s="42" customFormat="1" ht="17.100000000000001" customHeight="1">
      <c r="A314" s="42" t="s">
        <v>623</v>
      </c>
    </row>
    <row r="316" spans="1:18" s="324" customFormat="1" ht="15" customHeight="1">
      <c r="H316" s="450" t="s">
        <v>126</v>
      </c>
      <c r="I316" s="492"/>
      <c r="J316" s="451"/>
      <c r="K316" s="451"/>
      <c r="L316" s="489"/>
      <c r="M316" s="489"/>
      <c r="N316" s="490"/>
      <c r="O316" s="491"/>
      <c r="P316" s="491"/>
      <c r="Q316" s="491"/>
      <c r="R316" s="491"/>
    </row>
    <row r="319" spans="1:18" s="42" customFormat="1" ht="17.100000000000001" customHeight="1">
      <c r="A319" s="42" t="s">
        <v>634</v>
      </c>
    </row>
    <row r="320" spans="1:18" s="324" customFormat="1" ht="15" customHeight="1">
      <c r="H320" s="457"/>
      <c r="I320" s="574"/>
      <c r="J320" s="475"/>
    </row>
    <row r="323" spans="1:17" s="42" customFormat="1" ht="17.100000000000001" customHeight="1">
      <c r="A323" s="42" t="s">
        <v>637</v>
      </c>
    </row>
    <row r="324" spans="1:17" s="324" customFormat="1" ht="15" customHeight="1">
      <c r="G324" s="991"/>
      <c r="H324" s="886"/>
      <c r="I324" s="887"/>
      <c r="J324" s="467"/>
      <c r="K324" s="492"/>
      <c r="L324" s="508"/>
      <c r="M324" s="325"/>
      <c r="N324" s="325"/>
    </row>
    <row r="325" spans="1:17" s="324" customFormat="1" ht="15" customHeight="1">
      <c r="G325" s="991"/>
      <c r="H325" s="886"/>
      <c r="I325" s="888"/>
      <c r="J325" s="466"/>
      <c r="K325" s="374" t="s">
        <v>606</v>
      </c>
      <c r="L325" s="471"/>
      <c r="M325" s="325"/>
      <c r="N325" s="325"/>
    </row>
    <row r="327" spans="1:17" s="42" customFormat="1" ht="17.100000000000001" customHeight="1">
      <c r="A327" s="42" t="s">
        <v>638</v>
      </c>
    </row>
    <row r="328" spans="1:17" s="324" customFormat="1" ht="15" customHeight="1">
      <c r="H328"/>
      <c r="I328"/>
      <c r="J328" s="468"/>
      <c r="K328" s="492"/>
      <c r="L328" s="508"/>
      <c r="M328" s="325"/>
      <c r="N328" s="325"/>
    </row>
    <row r="330" spans="1:17" s="42" customFormat="1" ht="17.100000000000001" customHeight="1">
      <c r="A330" s="42" t="s">
        <v>655</v>
      </c>
    </row>
    <row r="331" spans="1:17" s="515" customFormat="1" ht="15.75" customHeight="1">
      <c r="A331" s="523"/>
      <c r="B331" s="520"/>
      <c r="C331" s="524" t="s">
        <v>126</v>
      </c>
      <c r="D331" s="893" t="str">
        <f>IF(VLOOKUP(C331,List19_1_data,2,FALSE)="","",VLOOKUP(C331,List19_1_data,2,FALSE))</f>
        <v/>
      </c>
      <c r="E331" s="893"/>
      <c r="F331" s="516" t="str">
        <f>IF(VLOOKUP(C331,List19_1_data,3,FALSE)="","",VLOOKUP(C331,List19_1_data,3,FALSE))</f>
        <v/>
      </c>
      <c r="G331" s="516" t="str">
        <f>IF(VLOOKUP(C331,List19_1_data,4,FALSE)="","",VLOOKUP(C331,List19_1_data,4,FALSE))</f>
        <v/>
      </c>
      <c r="H331" s="516" t="str">
        <f>IF(VLOOKUP(C331,List19_1_data,5,FALSE)="","",VLOOKUP(C331,List19_1_data,5,FALSE))</f>
        <v/>
      </c>
      <c r="I331" s="516" t="str">
        <f>IF(VLOOKUP(C331,List19_1_data,6,FALSE)="","",VLOOKUP(C331,List19_1_data,6,FALSE))</f>
        <v/>
      </c>
      <c r="J331" s="516" t="str">
        <f>IF(VLOOKUP(C331,List19_1_data,7,FALSE)="","",VLOOKUP(C331,List19_1_data,7,FALSE))</f>
        <v/>
      </c>
      <c r="K331" s="516" t="str">
        <f>IF(VLOOKUP(C331,List19_1_data,8,FALSE)="","",VLOOKUP(C331,List19_1_data,8,FALSE))</f>
        <v/>
      </c>
      <c r="L331" s="516" t="str">
        <f>IF(VLOOKUP(C331,List19_1_data,9,FALSE)="","",VLOOKUP(C331,List19_1_data,9,FALSE))</f>
        <v/>
      </c>
      <c r="M331" s="516" t="str">
        <f>IF(VLOOKUP(C331,List19_1_data,10,FALSE)="","",VLOOKUP(C331,List19_1_data,10,FALSE))</f>
        <v/>
      </c>
      <c r="N331" s="516" t="str">
        <f>IF(VLOOKUP(C331,List19_1_data,11,FALSE)="","",VLOOKUP(C331,List19_1_data,11,FALSE))</f>
        <v/>
      </c>
    </row>
    <row r="334" spans="1:17" s="42" customFormat="1" ht="17.100000000000001" customHeight="1">
      <c r="A334" s="42" t="s">
        <v>657</v>
      </c>
      <c r="C334" s="569" t="str">
        <f>IF(OR(periodEnd="",periodStart=""),"укажите период регулирования",IF(YEAR(periodEnd)-YEAR(periodStart)&lt;1,YEAR(periodStart)&amp;" год",YEAR(periodStart)&amp;" - "&amp;YEAR(periodEnd)&amp;" гг."))</f>
        <v>2019 - 2023 гг.</v>
      </c>
    </row>
    <row r="335" spans="1:17" s="515" customFormat="1" ht="13.5" customHeight="1">
      <c r="B335" s="952"/>
      <c r="C335" s="953"/>
      <c r="D335" s="953"/>
      <c r="E335" s="953"/>
      <c r="F335" s="953"/>
      <c r="G335" s="564"/>
      <c r="H335" s="564"/>
      <c r="I335" s="564"/>
      <c r="J335" s="564"/>
      <c r="K335" s="564"/>
      <c r="L335" s="564"/>
      <c r="M335" s="520"/>
      <c r="N335" s="520"/>
      <c r="O335" s="520"/>
      <c r="P335" s="520"/>
      <c r="Q335" s="520"/>
    </row>
    <row r="336" spans="1:17" s="515" customFormat="1" ht="28.5" customHeight="1">
      <c r="B336" s="952"/>
      <c r="C336" s="954" t="str">
        <f>"Информация о предложении регулируемой организации об установлении цен (тарифов) в сфере теплоснабжения на очередной расчетный период регулирования  - " &amp; et_List18_T20_Per</f>
        <v>Информация о предложении регулируемой организации об установлении цен (тарифов) в сфере теплоснабжения на очередной расчетный период регулирования  - 2019 - 2023 гг.</v>
      </c>
      <c r="D336" s="955"/>
      <c r="E336" s="955"/>
      <c r="F336" s="956"/>
      <c r="G336" s="520"/>
      <c r="H336" s="520"/>
      <c r="I336" s="520"/>
      <c r="J336" s="520"/>
      <c r="K336" s="520"/>
      <c r="L336" s="520"/>
      <c r="M336" s="520"/>
      <c r="N336" s="520"/>
      <c r="O336" s="520"/>
      <c r="P336" s="520"/>
      <c r="Q336" s="520"/>
    </row>
    <row r="337" spans="2:17" s="515" customFormat="1" ht="33" customHeight="1">
      <c r="B337" s="952"/>
      <c r="C337" s="895" t="s">
        <v>498</v>
      </c>
      <c r="D337" s="512" t="s">
        <v>517</v>
      </c>
      <c r="E337" s="923" t="s">
        <v>706</v>
      </c>
      <c r="F337" s="925"/>
      <c r="G337" s="520"/>
      <c r="H337" s="520"/>
      <c r="I337" s="520"/>
      <c r="J337" s="520"/>
      <c r="K337" s="520"/>
      <c r="L337" s="520"/>
      <c r="M337" s="520"/>
      <c r="N337" s="520"/>
      <c r="O337" s="520"/>
      <c r="P337" s="520"/>
      <c r="Q337" s="520"/>
    </row>
    <row r="338" spans="2:17" s="515" customFormat="1" ht="15" customHeight="1">
      <c r="B338" s="952"/>
      <c r="C338" s="895"/>
      <c r="D338" s="895" t="s">
        <v>499</v>
      </c>
      <c r="E338" s="895"/>
      <c r="F338" s="514" t="s">
        <v>500</v>
      </c>
      <c r="G338" s="520"/>
      <c r="H338" s="520"/>
      <c r="I338" s="520"/>
      <c r="J338" s="520"/>
      <c r="K338" s="520"/>
      <c r="L338" s="520"/>
      <c r="M338" s="520"/>
      <c r="N338" s="520"/>
      <c r="O338" s="520"/>
      <c r="P338" s="520"/>
      <c r="Q338" s="520"/>
    </row>
    <row r="339" spans="2:17" s="515" customFormat="1" ht="15" customHeight="1">
      <c r="B339" s="952"/>
      <c r="C339" s="514">
        <v>1</v>
      </c>
      <c r="D339" s="926" t="s">
        <v>518</v>
      </c>
      <c r="E339" s="926"/>
      <c r="F339" s="512" t="s">
        <v>519</v>
      </c>
      <c r="G339" s="520"/>
      <c r="H339" s="520"/>
      <c r="I339" s="520"/>
      <c r="J339" s="520"/>
      <c r="K339" s="520"/>
      <c r="L339" s="520"/>
      <c r="M339" s="520"/>
      <c r="N339" s="520"/>
      <c r="O339" s="520"/>
      <c r="P339" s="520"/>
      <c r="Q339" s="520"/>
    </row>
    <row r="340" spans="2:17" s="515" customFormat="1" ht="15" customHeight="1">
      <c r="B340" s="952"/>
      <c r="C340" s="895">
        <v>2</v>
      </c>
      <c r="D340" s="926" t="s">
        <v>520</v>
      </c>
      <c r="E340" s="926"/>
      <c r="F340" s="947" t="s">
        <v>699</v>
      </c>
      <c r="G340" s="520"/>
      <c r="H340" s="520"/>
      <c r="I340" s="520"/>
      <c r="J340" s="520"/>
      <c r="K340" s="520"/>
      <c r="L340" s="520"/>
      <c r="M340" s="520"/>
      <c r="N340" s="520"/>
      <c r="O340" s="520"/>
      <c r="P340" s="520"/>
      <c r="Q340" s="520"/>
    </row>
    <row r="341" spans="2:17" s="515" customFormat="1" ht="15" customHeight="1">
      <c r="B341" s="952"/>
      <c r="C341" s="895"/>
      <c r="D341" s="920" t="s">
        <v>521</v>
      </c>
      <c r="E341" s="920"/>
      <c r="F341" s="957"/>
      <c r="G341" s="520"/>
      <c r="H341" s="520"/>
      <c r="I341" s="520"/>
      <c r="J341" s="520"/>
      <c r="K341" s="520"/>
      <c r="L341" s="520"/>
      <c r="M341" s="520"/>
      <c r="N341" s="520"/>
      <c r="O341" s="520"/>
      <c r="P341" s="520"/>
      <c r="Q341" s="520"/>
    </row>
    <row r="342" spans="2:17" s="515" customFormat="1" ht="15" customHeight="1">
      <c r="B342" s="952"/>
      <c r="C342" s="895"/>
      <c r="D342" s="920" t="s">
        <v>522</v>
      </c>
      <c r="E342" s="920"/>
      <c r="F342" s="957"/>
      <c r="G342" s="520"/>
      <c r="H342" s="520"/>
      <c r="I342" s="520"/>
      <c r="J342" s="520"/>
      <c r="K342" s="520"/>
      <c r="L342" s="520"/>
      <c r="M342" s="520"/>
      <c r="N342" s="520"/>
      <c r="O342" s="520"/>
      <c r="P342" s="520"/>
      <c r="Q342" s="520"/>
    </row>
    <row r="343" spans="2:17" s="515" customFormat="1" ht="15" customHeight="1">
      <c r="B343" s="952"/>
      <c r="C343" s="895"/>
      <c r="D343" s="920" t="s">
        <v>523</v>
      </c>
      <c r="E343" s="920"/>
      <c r="F343" s="957"/>
      <c r="G343" s="520"/>
      <c r="H343" s="520"/>
      <c r="I343" s="520"/>
      <c r="J343" s="520"/>
      <c r="K343" s="520"/>
      <c r="L343" s="520"/>
      <c r="M343" s="520"/>
      <c r="N343" s="520"/>
      <c r="O343" s="520"/>
      <c r="P343" s="520"/>
      <c r="Q343" s="520"/>
    </row>
    <row r="344" spans="2:17" s="515" customFormat="1" ht="15" customHeight="1">
      <c r="B344" s="952"/>
      <c r="C344" s="895"/>
      <c r="D344" s="920" t="s">
        <v>524</v>
      </c>
      <c r="E344" s="920"/>
      <c r="F344" s="948"/>
      <c r="G344" s="520"/>
      <c r="H344" s="520"/>
      <c r="I344" s="520"/>
      <c r="J344" s="520"/>
      <c r="K344" s="520"/>
      <c r="L344" s="520"/>
      <c r="M344" s="520"/>
      <c r="N344" s="520"/>
      <c r="O344" s="520"/>
      <c r="P344" s="520"/>
      <c r="Q344" s="520"/>
    </row>
    <row r="345" spans="2:17" s="515" customFormat="1" ht="15" customHeight="1">
      <c r="B345" s="952"/>
      <c r="C345" s="514">
        <v>3</v>
      </c>
      <c r="D345" s="926" t="s">
        <v>525</v>
      </c>
      <c r="E345" s="926"/>
      <c r="F345" s="514" t="s">
        <v>504</v>
      </c>
      <c r="G345" s="520"/>
      <c r="H345" s="520"/>
      <c r="I345" s="520"/>
      <c r="J345" s="520"/>
      <c r="K345" s="520"/>
      <c r="L345" s="520"/>
      <c r="M345" s="520"/>
      <c r="N345" s="520"/>
      <c r="O345" s="520"/>
      <c r="P345" s="520"/>
      <c r="Q345" s="520"/>
    </row>
    <row r="346" spans="2:17" s="515" customFormat="1" ht="15" customHeight="1">
      <c r="B346" s="952"/>
      <c r="C346" s="514">
        <v>4</v>
      </c>
      <c r="D346" s="926" t="s">
        <v>526</v>
      </c>
      <c r="E346" s="926"/>
      <c r="F346" s="514" t="s">
        <v>504</v>
      </c>
      <c r="G346" s="520"/>
      <c r="H346" s="520"/>
      <c r="I346" s="520"/>
      <c r="J346" s="520"/>
      <c r="K346" s="520"/>
      <c r="L346" s="520"/>
      <c r="M346" s="520"/>
      <c r="N346" s="520"/>
      <c r="O346" s="520"/>
      <c r="P346" s="520"/>
      <c r="Q346" s="520"/>
    </row>
    <row r="347" spans="2:17" s="515" customFormat="1" ht="42.6" customHeight="1">
      <c r="B347" s="952"/>
      <c r="C347" s="514">
        <v>5</v>
      </c>
      <c r="D347" s="926" t="s">
        <v>527</v>
      </c>
      <c r="E347" s="926"/>
      <c r="F347" s="514" t="s">
        <v>504</v>
      </c>
      <c r="G347" s="520"/>
      <c r="H347" s="520"/>
      <c r="I347" s="520"/>
      <c r="J347" s="520"/>
      <c r="K347" s="520"/>
      <c r="L347" s="520"/>
      <c r="M347" s="520"/>
      <c r="N347" s="520"/>
      <c r="O347" s="520"/>
      <c r="P347" s="520"/>
      <c r="Q347" s="520"/>
    </row>
    <row r="348" spans="2:17" s="515" customFormat="1" ht="15" customHeight="1">
      <c r="B348" s="952"/>
      <c r="C348" s="895">
        <v>6</v>
      </c>
      <c r="D348" s="926" t="s">
        <v>528</v>
      </c>
      <c r="E348" s="926"/>
      <c r="F348" s="947"/>
      <c r="G348" s="520"/>
      <c r="H348" s="520"/>
      <c r="I348" s="520"/>
      <c r="J348" s="520"/>
      <c r="K348" s="520"/>
      <c r="L348" s="520"/>
      <c r="M348" s="520"/>
      <c r="N348" s="520"/>
      <c r="O348" s="520"/>
      <c r="P348" s="520"/>
      <c r="Q348" s="520"/>
    </row>
    <row r="349" spans="2:17" s="515" customFormat="1" ht="15" customHeight="1">
      <c r="B349" s="952"/>
      <c r="C349" s="895"/>
      <c r="D349" s="949" t="s">
        <v>529</v>
      </c>
      <c r="E349" s="950"/>
      <c r="F349" s="948"/>
      <c r="G349" s="520"/>
      <c r="H349" s="520"/>
      <c r="I349" s="520"/>
      <c r="J349" s="520"/>
      <c r="K349" s="520"/>
      <c r="L349" s="520"/>
      <c r="M349" s="520"/>
      <c r="N349" s="520"/>
      <c r="O349" s="520"/>
      <c r="P349" s="520"/>
      <c r="Q349" s="520"/>
    </row>
    <row r="350" spans="2:17" s="515" customFormat="1" ht="16.5" customHeight="1">
      <c r="B350" s="952"/>
      <c r="C350" s="895"/>
      <c r="D350" s="951" t="s">
        <v>658</v>
      </c>
      <c r="E350" s="951"/>
      <c r="F350" s="516"/>
      <c r="G350" s="520"/>
      <c r="H350" s="520"/>
      <c r="I350" s="520"/>
      <c r="J350" s="520"/>
      <c r="K350" s="520"/>
      <c r="L350" s="520"/>
      <c r="M350" s="520"/>
      <c r="N350" s="520"/>
      <c r="O350" s="520"/>
      <c r="P350" s="520"/>
      <c r="Q350" s="520"/>
    </row>
    <row r="351" spans="2:17" s="515" customFormat="1" ht="15" customHeight="1">
      <c r="B351" s="952"/>
      <c r="C351" s="895">
        <v>7</v>
      </c>
      <c r="D351" s="926" t="s">
        <v>530</v>
      </c>
      <c r="E351" s="926"/>
      <c r="F351" s="516"/>
      <c r="G351" s="520"/>
      <c r="H351" s="520"/>
      <c r="I351" s="520"/>
      <c r="J351" s="520"/>
      <c r="K351" s="520"/>
      <c r="L351" s="520"/>
      <c r="M351" s="520"/>
      <c r="N351" s="520"/>
      <c r="O351" s="520"/>
      <c r="P351" s="520"/>
      <c r="Q351" s="520"/>
    </row>
    <row r="352" spans="2:17" s="515" customFormat="1" ht="16.5" customHeight="1">
      <c r="B352" s="952"/>
      <c r="C352" s="895"/>
      <c r="D352" s="946" t="s">
        <v>659</v>
      </c>
      <c r="E352" s="946"/>
      <c r="F352" s="529"/>
      <c r="G352" s="520"/>
      <c r="H352" s="520"/>
      <c r="I352" s="520"/>
      <c r="J352" s="520"/>
      <c r="K352" s="520"/>
      <c r="L352" s="520"/>
      <c r="M352" s="520"/>
      <c r="N352" s="520"/>
      <c r="O352" s="520"/>
      <c r="P352" s="520"/>
      <c r="Q352" s="520"/>
    </row>
    <row r="353" spans="1:23" s="515" customFormat="1" ht="51" customHeight="1">
      <c r="B353" s="952"/>
      <c r="C353" s="895">
        <v>8</v>
      </c>
      <c r="D353" s="926" t="s">
        <v>531</v>
      </c>
      <c r="E353" s="926"/>
      <c r="F353" s="516"/>
      <c r="G353" s="520"/>
      <c r="H353" s="520"/>
      <c r="I353" s="520"/>
      <c r="J353" s="520"/>
      <c r="K353" s="520"/>
      <c r="L353" s="520"/>
      <c r="M353" s="520"/>
      <c r="N353" s="520"/>
      <c r="O353" s="520"/>
      <c r="P353" s="520"/>
      <c r="Q353" s="520"/>
    </row>
    <row r="354" spans="1:23" s="515" customFormat="1" ht="16.5" customHeight="1">
      <c r="B354" s="952"/>
      <c r="C354" s="895"/>
      <c r="D354" s="946" t="s">
        <v>660</v>
      </c>
      <c r="E354" s="946"/>
      <c r="F354" s="516"/>
      <c r="G354" s="520"/>
      <c r="H354" s="520"/>
      <c r="I354" s="520"/>
      <c r="J354" s="520"/>
      <c r="K354" s="520"/>
      <c r="L354" s="520"/>
      <c r="M354" s="520"/>
      <c r="N354" s="520"/>
      <c r="O354" s="520"/>
      <c r="P354" s="520"/>
      <c r="Q354" s="520"/>
    </row>
    <row r="355" spans="1:23" ht="8.25" customHeight="1">
      <c r="G355" s="511"/>
      <c r="H355" s="511"/>
      <c r="I355" s="511"/>
      <c r="J355" s="511"/>
      <c r="K355" s="511"/>
      <c r="L355" s="511"/>
      <c r="M355" s="511"/>
      <c r="N355" s="511"/>
      <c r="O355" s="511"/>
      <c r="P355" s="511"/>
      <c r="Q355" s="511"/>
    </row>
    <row r="356" spans="1:23" ht="17.100000000000001" customHeight="1">
      <c r="G356" s="511"/>
      <c r="H356" s="511"/>
      <c r="I356" s="511"/>
      <c r="J356" s="511"/>
      <c r="K356" s="511"/>
      <c r="L356" s="511"/>
      <c r="M356" s="511"/>
      <c r="N356" s="511"/>
      <c r="O356" s="511"/>
      <c r="P356" s="511"/>
      <c r="Q356" s="511"/>
    </row>
    <row r="357" spans="1:23" s="42" customFormat="1" ht="17.100000000000001" customHeight="1">
      <c r="A357" s="42" t="s">
        <v>672</v>
      </c>
    </row>
    <row r="358" spans="1:23" s="539" customFormat="1" ht="15.6" customHeight="1">
      <c r="B358" s="899"/>
      <c r="C358" s="943"/>
      <c r="D358" s="943"/>
      <c r="E358" s="943"/>
      <c r="F358" s="943"/>
      <c r="G358" s="943"/>
      <c r="H358" s="943"/>
      <c r="I358" s="943"/>
      <c r="J358" s="943"/>
      <c r="K358" s="943"/>
      <c r="L358" s="943"/>
      <c r="M358" s="943"/>
      <c r="N358" s="943"/>
      <c r="O358" s="560"/>
      <c r="P358" s="561"/>
      <c r="Q358" s="561"/>
      <c r="R358" s="561"/>
      <c r="S358" s="561"/>
      <c r="T358" s="511"/>
      <c r="U358" s="511"/>
      <c r="V358" s="511"/>
      <c r="W358" s="511"/>
    </row>
    <row r="359" spans="1:23" s="539" customFormat="1" ht="15.6" customHeight="1">
      <c r="B359" s="899"/>
      <c r="C359" s="930" t="s">
        <v>534</v>
      </c>
      <c r="D359" s="930"/>
      <c r="E359" s="930"/>
      <c r="F359" s="930"/>
      <c r="G359" s="930"/>
      <c r="H359" s="930"/>
      <c r="I359" s="930"/>
      <c r="J359" s="930"/>
      <c r="K359" s="930"/>
      <c r="L359" s="930"/>
      <c r="M359" s="930"/>
      <c r="N359" s="930"/>
      <c r="O359" s="560"/>
      <c r="P359" s="561"/>
      <c r="Q359" s="561"/>
      <c r="R359" s="561"/>
      <c r="S359" s="561"/>
      <c r="T359" s="511"/>
      <c r="U359" s="511"/>
      <c r="V359" s="511"/>
      <c r="W359" s="511"/>
    </row>
    <row r="360" spans="1:23" s="539" customFormat="1" ht="15" customHeight="1">
      <c r="B360" s="899"/>
      <c r="C360" s="895" t="s">
        <v>535</v>
      </c>
      <c r="D360" s="895"/>
      <c r="E360" s="895"/>
      <c r="F360" s="895"/>
      <c r="G360" s="895"/>
      <c r="H360" s="895"/>
      <c r="I360" s="895" t="s">
        <v>319</v>
      </c>
      <c r="J360" s="895"/>
      <c r="K360" s="895"/>
      <c r="L360" s="895" t="s">
        <v>318</v>
      </c>
      <c r="M360" s="895"/>
      <c r="N360" s="895"/>
      <c r="O360" s="560"/>
      <c r="P360" s="561"/>
      <c r="Q360" s="561"/>
      <c r="R360" s="561"/>
      <c r="S360" s="561"/>
      <c r="T360" s="511"/>
      <c r="U360" s="511"/>
      <c r="V360" s="511"/>
      <c r="W360" s="511"/>
    </row>
    <row r="361" spans="1:23" s="539" customFormat="1" ht="15" customHeight="1">
      <c r="B361" s="899"/>
      <c r="C361" s="895"/>
      <c r="D361" s="895"/>
      <c r="E361" s="895"/>
      <c r="F361" s="895"/>
      <c r="G361" s="895"/>
      <c r="H361" s="895"/>
      <c r="I361" s="893" t="s">
        <v>668</v>
      </c>
      <c r="J361" s="893"/>
      <c r="K361" s="893"/>
      <c r="L361" s="893" t="s">
        <v>677</v>
      </c>
      <c r="M361" s="893"/>
      <c r="N361" s="893"/>
      <c r="O361" s="560"/>
      <c r="P361" s="561"/>
      <c r="Q361" s="561"/>
      <c r="R361" s="561"/>
      <c r="S361" s="561"/>
      <c r="T361" s="511"/>
      <c r="U361" s="511"/>
      <c r="V361" s="511"/>
      <c r="W361" s="511"/>
    </row>
    <row r="362" spans="1:23" s="539" customFormat="1" ht="15" customHeight="1">
      <c r="B362" s="899"/>
      <c r="C362" s="926" t="s">
        <v>536</v>
      </c>
      <c r="D362" s="926"/>
      <c r="E362" s="926"/>
      <c r="F362" s="926"/>
      <c r="G362" s="926"/>
      <c r="H362" s="926"/>
      <c r="I362" s="895"/>
      <c r="J362" s="895"/>
      <c r="K362" s="895"/>
      <c r="L362" s="895"/>
      <c r="M362" s="895"/>
      <c r="N362" s="895"/>
      <c r="O362" s="560"/>
      <c r="P362" s="561"/>
      <c r="Q362" s="561"/>
      <c r="R362" s="561"/>
      <c r="S362" s="561"/>
      <c r="T362" s="511"/>
      <c r="U362" s="511"/>
      <c r="V362" s="511"/>
      <c r="W362" s="511"/>
    </row>
    <row r="363" spans="1:23" s="539" customFormat="1" ht="15" customHeight="1">
      <c r="B363" s="899"/>
      <c r="C363" s="920" t="s">
        <v>537</v>
      </c>
      <c r="D363" s="920"/>
      <c r="E363" s="920"/>
      <c r="F363" s="920"/>
      <c r="G363" s="920"/>
      <c r="H363" s="920"/>
      <c r="I363" s="893" t="str">
        <f>IF(OR(O359="к тепловой сети без дополнительного преобразования на тепловых пунктах, эксплуатируемых теплоснабжающей организацией",O359="к тепловой сети после тепловых пунктов (на тепловых пунктах), эксплуатируемых теплоснабжающей организацией"),"V","")</f>
        <v/>
      </c>
      <c r="J363" s="893"/>
      <c r="K363" s="893"/>
      <c r="L363" s="893"/>
      <c r="M363" s="893"/>
      <c r="N363" s="893"/>
      <c r="O363" s="560"/>
      <c r="P363" s="561"/>
      <c r="Q363" s="561"/>
      <c r="R363" s="561"/>
      <c r="S363" s="561"/>
      <c r="T363" s="511"/>
      <c r="U363" s="511"/>
      <c r="V363" s="511"/>
      <c r="W363" s="511"/>
    </row>
    <row r="364" spans="1:23" s="539" customFormat="1" ht="15" customHeight="1">
      <c r="B364" s="899"/>
      <c r="C364" s="920" t="s">
        <v>538</v>
      </c>
      <c r="D364" s="920"/>
      <c r="E364" s="920"/>
      <c r="F364" s="920"/>
      <c r="G364" s="920"/>
      <c r="H364" s="920"/>
      <c r="I364" s="893" t="str">
        <f>IF(O359="к коллектору источника тепловой энергии","V","")</f>
        <v/>
      </c>
      <c r="J364" s="893"/>
      <c r="K364" s="893"/>
      <c r="L364" s="893"/>
      <c r="M364" s="893"/>
      <c r="N364" s="893"/>
      <c r="O364" s="560"/>
      <c r="P364" s="561"/>
      <c r="Q364" s="561"/>
      <c r="R364" s="561"/>
      <c r="S364" s="561"/>
      <c r="T364" s="511"/>
      <c r="U364" s="511"/>
      <c r="V364" s="511"/>
      <c r="W364" s="511"/>
    </row>
    <row r="365" spans="1:23" s="539" customFormat="1" ht="15" customHeight="1">
      <c r="B365" s="899"/>
      <c r="C365" s="930" t="s">
        <v>539</v>
      </c>
      <c r="D365" s="930"/>
      <c r="E365" s="930"/>
      <c r="F365" s="930"/>
      <c r="G365" s="930"/>
      <c r="H365" s="930"/>
      <c r="I365" s="930"/>
      <c r="J365" s="930"/>
      <c r="K365" s="930"/>
      <c r="L365" s="930"/>
      <c r="M365" s="930"/>
      <c r="N365" s="930"/>
      <c r="O365" s="560"/>
      <c r="P365" s="561"/>
      <c r="Q365" s="561"/>
      <c r="R365" s="561"/>
      <c r="S365" s="561"/>
      <c r="T365" s="511"/>
      <c r="U365" s="511"/>
      <c r="V365" s="511"/>
      <c r="W365" s="511"/>
    </row>
    <row r="366" spans="1:23" s="539" customFormat="1" ht="15" customHeight="1">
      <c r="B366" s="899"/>
      <c r="C366" s="895" t="s">
        <v>360</v>
      </c>
      <c r="D366" s="895"/>
      <c r="E366" s="895" t="s">
        <v>540</v>
      </c>
      <c r="F366" s="895"/>
      <c r="G366" s="895"/>
      <c r="H366" s="895"/>
      <c r="I366" s="895"/>
      <c r="J366" s="895"/>
      <c r="K366" s="895"/>
      <c r="L366" s="895"/>
      <c r="M366" s="895"/>
      <c r="N366" s="895"/>
      <c r="O366" s="560"/>
      <c r="P366" s="561"/>
      <c r="Q366" s="561"/>
      <c r="R366" s="561"/>
      <c r="S366" s="561"/>
      <c r="T366" s="511"/>
      <c r="U366" s="511"/>
      <c r="V366" s="511"/>
      <c r="W366" s="511"/>
    </row>
    <row r="367" spans="1:23" s="539" customFormat="1" ht="15" customHeight="1">
      <c r="B367" s="899"/>
      <c r="C367" s="895"/>
      <c r="D367" s="895"/>
      <c r="E367" s="895" t="s">
        <v>541</v>
      </c>
      <c r="F367" s="893" t="s">
        <v>542</v>
      </c>
      <c r="G367" s="893"/>
      <c r="H367" s="893"/>
      <c r="I367" s="893"/>
      <c r="J367" s="893"/>
      <c r="K367" s="893"/>
      <c r="L367" s="893"/>
      <c r="M367" s="893"/>
      <c r="N367" s="893" t="s">
        <v>543</v>
      </c>
      <c r="O367" s="560"/>
      <c r="P367" s="561"/>
      <c r="Q367" s="561"/>
      <c r="R367" s="561"/>
      <c r="S367" s="561"/>
      <c r="T367" s="511"/>
      <c r="U367" s="511"/>
      <c r="V367" s="511"/>
      <c r="W367" s="511"/>
    </row>
    <row r="368" spans="1:23" s="539" customFormat="1" ht="15" customHeight="1">
      <c r="B368" s="899"/>
      <c r="C368" s="895"/>
      <c r="D368" s="895"/>
      <c r="E368" s="895"/>
      <c r="F368" s="923" t="s">
        <v>664</v>
      </c>
      <c r="G368" s="925"/>
      <c r="H368" s="923" t="s">
        <v>667</v>
      </c>
      <c r="I368" s="925"/>
      <c r="J368" s="923" t="s">
        <v>665</v>
      </c>
      <c r="K368" s="925"/>
      <c r="L368" s="923" t="s">
        <v>666</v>
      </c>
      <c r="M368" s="925"/>
      <c r="N368" s="893"/>
      <c r="O368" s="560"/>
      <c r="P368" s="561"/>
      <c r="Q368" s="561"/>
      <c r="R368" s="561"/>
      <c r="S368" s="561"/>
      <c r="T368" s="511"/>
      <c r="U368" s="511"/>
      <c r="V368" s="511"/>
      <c r="W368" s="511"/>
    </row>
    <row r="369" spans="1:23" s="539" customFormat="1" ht="17.25" customHeight="1">
      <c r="B369" s="899"/>
      <c r="C369" s="926" t="s">
        <v>544</v>
      </c>
      <c r="D369" s="926"/>
      <c r="E369" s="540"/>
      <c r="F369" s="939"/>
      <c r="G369" s="939"/>
      <c r="H369" s="939"/>
      <c r="I369" s="939"/>
      <c r="J369" s="939"/>
      <c r="K369" s="939"/>
      <c r="L369" s="939"/>
      <c r="M369" s="939"/>
      <c r="N369" s="540"/>
      <c r="O369" s="560"/>
      <c r="P369" s="561"/>
      <c r="Q369" s="561"/>
      <c r="R369" s="561"/>
      <c r="S369" s="561"/>
      <c r="T369" s="511"/>
      <c r="U369" s="511"/>
      <c r="V369" s="511"/>
      <c r="W369" s="511"/>
    </row>
    <row r="370" spans="1:23" s="539" customFormat="1" ht="17.25" customHeight="1">
      <c r="B370" s="899"/>
      <c r="C370" s="920" t="s">
        <v>545</v>
      </c>
      <c r="D370" s="920"/>
      <c r="E370" s="535">
        <f>IF(O360="",IF(ISNA(VLOOKUP(E367,O361:S379,3,0)),0,VLOOKUP(E367,O361:S379,3,0)),0)</f>
        <v>0</v>
      </c>
      <c r="F370" s="921">
        <f>IF(O360="",IF(ISNA(VLOOKUP(F368,O361:S379,3,0)),0,VLOOKUP(F368,O361:S379,3,0)),0)</f>
        <v>0</v>
      </c>
      <c r="G370" s="922" t="e">
        <f>IF(#REF!="",IF(ISNA(VLOOKUP(M$45,$O$39:$R$57,2,0)),0,VLOOKUP(M$45,$O$39:$R$57,2,0)),0)</f>
        <v>#REF!</v>
      </c>
      <c r="H370" s="921">
        <f>IF(O360="",IF(ISNA(VLOOKUP(H368,O361:S379,3,0)),0,VLOOKUP(H368,O361:S379,3,0)),0)</f>
        <v>0</v>
      </c>
      <c r="I370" s="922" t="e">
        <f>IF(#REF!="",IF(ISNA(VLOOKUP(O$45,$O$39:$R$57,2,0)),0,VLOOKUP(O$45,$O$39:$R$57,2,0)),0)</f>
        <v>#REF!</v>
      </c>
      <c r="J370" s="921">
        <f>IF(O360="",IF(ISNA(VLOOKUP(J368,O361:S379,3,0)),0,VLOOKUP(J368,O361:S379,3,0)),0)</f>
        <v>0</v>
      </c>
      <c r="K370" s="922" t="e">
        <f>IF(#REF!="",IF(ISNA(VLOOKUP(Q$45,$O$39:$R$57,2,0)),0,VLOOKUP(Q$45,$O$39:$R$57,2,0)),0)</f>
        <v>#REF!</v>
      </c>
      <c r="L370" s="921">
        <f>IF(O360="",IF(ISNA(VLOOKUP(L368,O361:S379,3,0)),0,VLOOKUP(L368,O361:S379,3,0)),0)</f>
        <v>0</v>
      </c>
      <c r="M370" s="922" t="e">
        <f>IF(#REF!="",IF(ISNA(VLOOKUP(S$45,$O$39:$R$57,2,0)),0,VLOOKUP(S$45,$O$39:$R$57,2,0)),0)</f>
        <v>#REF!</v>
      </c>
      <c r="N370" s="535">
        <f>IF(O360="",IF(ISNA(VLOOKUP(N367,O361:S379,3,0)),0,VLOOKUP(N367,O361:S379,3,0)),0)</f>
        <v>0</v>
      </c>
      <c r="O370" s="562"/>
      <c r="P370" s="563"/>
      <c r="Q370" s="563"/>
      <c r="R370" s="563"/>
      <c r="S370" s="561"/>
      <c r="T370" s="511"/>
      <c r="U370" s="511"/>
      <c r="V370" s="511"/>
      <c r="W370" s="511"/>
    </row>
    <row r="371" spans="1:23" s="539" customFormat="1" ht="17.25" customHeight="1">
      <c r="B371" s="899"/>
      <c r="C371" s="920" t="s">
        <v>546</v>
      </c>
      <c r="D371" s="920"/>
      <c r="E371" s="535">
        <f>IF(O360="",0,IF(ISNA(VLOOKUP(E367,O361:S379,3,0)),0,VLOOKUP(E367,O361:S379,3,0)))</f>
        <v>0</v>
      </c>
      <c r="F371" s="921">
        <f>IF(O360="",0,IF(ISNA(VLOOKUP(F368,O361:S379,3,0)),0,VLOOKUP(F368,O361:S379,3,0)))</f>
        <v>0</v>
      </c>
      <c r="G371" s="922" t="e">
        <f>IF(#REF!="",0,IF(ISNA(VLOOKUP(M$45,$O$39:$R$57,2,0)),0,VLOOKUP(M$45,$O$39:$R$57,2,0)))</f>
        <v>#REF!</v>
      </c>
      <c r="H371" s="921">
        <f>IF(O360="",0,IF(ISNA(VLOOKUP(H368,O361:S379,3,0)),0,VLOOKUP(H368,O361:S379,3,0)))</f>
        <v>0</v>
      </c>
      <c r="I371" s="922" t="e">
        <f>IF(#REF!="",0,IF(ISNA(VLOOKUP(O$45,$O$39:$R$57,2,0)),0,VLOOKUP(O$45,$O$39:$R$57,2,0)))</f>
        <v>#REF!</v>
      </c>
      <c r="J371" s="921">
        <f>IF(O360="",0,IF(ISNA(VLOOKUP(J368,O361:S379,3,0)),0,VLOOKUP(J368,O361:S379,3,0)))</f>
        <v>0</v>
      </c>
      <c r="K371" s="922" t="e">
        <f>IF(#REF!="",0,IF(ISNA(VLOOKUP(Q$45,$O$39:$R$57,2,0)),0,VLOOKUP(Q$45,$O$39:$R$57,2,0)))</f>
        <v>#REF!</v>
      </c>
      <c r="L371" s="921">
        <f>IF(O360="",0,IF(ISNA(VLOOKUP(L368,O361:S379,3,0)),0,VLOOKUP(L368,O361:S379,3,0)))</f>
        <v>0</v>
      </c>
      <c r="M371" s="922" t="e">
        <f>IF(#REF!="",0,IF(ISNA(VLOOKUP(S$45,$O$39:$R$57,2,0)),0,VLOOKUP(S$45,$O$39:$R$57,2,0)))</f>
        <v>#REF!</v>
      </c>
      <c r="N371" s="535">
        <f>IF(O360="",0,IF(ISNA(VLOOKUP(N367,O361:S379,3,0)),0,VLOOKUP(N367,O361:S379,3,0)))</f>
        <v>0</v>
      </c>
      <c r="O371" s="562"/>
      <c r="P371" s="563"/>
      <c r="Q371" s="563"/>
      <c r="R371" s="563"/>
      <c r="S371" s="561"/>
      <c r="T371" s="511"/>
      <c r="U371" s="511"/>
      <c r="V371" s="511"/>
      <c r="W371" s="511"/>
    </row>
    <row r="372" spans="1:23" s="539" customFormat="1" ht="17.25" customHeight="1">
      <c r="B372" s="899"/>
      <c r="C372" s="926" t="s">
        <v>547</v>
      </c>
      <c r="D372" s="926"/>
      <c r="E372" s="535"/>
      <c r="F372" s="921"/>
      <c r="G372" s="922"/>
      <c r="H372" s="921"/>
      <c r="I372" s="922"/>
      <c r="J372" s="921"/>
      <c r="K372" s="922"/>
      <c r="L372" s="921"/>
      <c r="M372" s="922"/>
      <c r="N372" s="535"/>
      <c r="O372" s="562"/>
      <c r="P372" s="563"/>
      <c r="Q372" s="563"/>
      <c r="R372" s="563"/>
      <c r="S372" s="561"/>
      <c r="T372" s="511"/>
      <c r="U372" s="511"/>
      <c r="V372" s="511"/>
      <c r="W372" s="511"/>
    </row>
    <row r="373" spans="1:23" s="539" customFormat="1" ht="17.25" customHeight="1">
      <c r="B373" s="899"/>
      <c r="C373" s="920" t="s">
        <v>548</v>
      </c>
      <c r="D373" s="920"/>
      <c r="E373" s="535">
        <f>IF(O360="",IF(ISNA(VLOOKUP(E367,O361:S379,4,0)),0,VLOOKUP(E367,O361:S379,4,0)),0)</f>
        <v>0</v>
      </c>
      <c r="F373" s="944">
        <f>IF(O360="",IF(ISNA(VLOOKUP(F368,O361:S379,4,0)),0,VLOOKUP(F368,O361:S379,4,0)),0)</f>
        <v>0</v>
      </c>
      <c r="G373" s="945" t="e">
        <f>IF(#REF!="",IF(ISNA(VLOOKUP(M$45,$O$39:$R$57,3,0)),0,VLOOKUP(M$45,$O$39:$R$57,3,0)),0)</f>
        <v>#REF!</v>
      </c>
      <c r="H373" s="921">
        <f>IF(O360="",IF(ISNA(VLOOKUP(H368,O361:S379,4,0)),0,VLOOKUP(H368,O361:S379,4,0)),0)</f>
        <v>0</v>
      </c>
      <c r="I373" s="922" t="e">
        <f>IF(#REF!="",IF(ISNA(VLOOKUP(O$45,$O$39:$R$57,3,0)),0,VLOOKUP(O$45,$O$39:$R$57,3,0)),0)</f>
        <v>#REF!</v>
      </c>
      <c r="J373" s="921">
        <f>IF(O360="",IF(ISNA(VLOOKUP(J368,O361:S379,4,0)),0,VLOOKUP(J368,O361:S379,4,0)),0)</f>
        <v>0</v>
      </c>
      <c r="K373" s="922" t="e">
        <f>IF(#REF!="",IF(ISNA(VLOOKUP(Q$45,$O$39:$R$57,3,0)),0,VLOOKUP(Q$45,$O$39:$R$57,3,0)),0)</f>
        <v>#REF!</v>
      </c>
      <c r="L373" s="921">
        <f>IF(O360="",IF(ISNA(VLOOKUP(L368,O361:S379,4,0)),0,VLOOKUP(L368,O361:S379,4,0)),0)</f>
        <v>0</v>
      </c>
      <c r="M373" s="922" t="e">
        <f>IF(#REF!="",IF(ISNA(VLOOKUP(S$45,$O$39:$R$57,3,0)),0,VLOOKUP(S$45,$O$39:$R$57,3,0)),0)</f>
        <v>#REF!</v>
      </c>
      <c r="N373" s="535">
        <f>IF(O360="",IF(ISNA(VLOOKUP(N367,O361:S379,4,0)),0,VLOOKUP(N367,O361:S379,4,0)),0)</f>
        <v>0</v>
      </c>
      <c r="O373" s="562"/>
      <c r="P373" s="563"/>
      <c r="Q373" s="563"/>
      <c r="R373" s="563"/>
      <c r="S373" s="561"/>
      <c r="T373" s="511"/>
      <c r="U373" s="511"/>
      <c r="V373" s="511"/>
      <c r="W373" s="511"/>
    </row>
    <row r="374" spans="1:23" s="539" customFormat="1" ht="17.25" customHeight="1">
      <c r="B374" s="899"/>
      <c r="C374" s="920" t="s">
        <v>549</v>
      </c>
      <c r="D374" s="920"/>
      <c r="E374" s="535">
        <f>IF(O360="",IF(ISNA(VLOOKUP(E367,O361:S379,5,0)),0,VLOOKUP(E367,O361:S379,5,0)),0)</f>
        <v>0</v>
      </c>
      <c r="F374" s="944">
        <f>IF(O360="",IF(ISNA(VLOOKUP(F368,O361:S379,5,0)),0,VLOOKUP(F368,O361:S379,5,0)),0)</f>
        <v>0</v>
      </c>
      <c r="G374" s="945" t="e">
        <f>IF(#REF!="",IF(ISNA(VLOOKUP(M$45,$O$39:$R$57,4,0)),0,VLOOKUP(M$45,$O$39:$R$57,4,0)),0)</f>
        <v>#REF!</v>
      </c>
      <c r="H374" s="921">
        <f>IF(O360="",IF(ISNA(VLOOKUP(H368,O361:S379,5,0)),0,VLOOKUP(H368,O361:S379,5,0)),0)</f>
        <v>0</v>
      </c>
      <c r="I374" s="922" t="e">
        <f>IF(#REF!="",IF(ISNA(VLOOKUP(O$45,$O$39:$R$57,4,0)),0,VLOOKUP(O$45,$O$39:$R$57,4,0)),0)</f>
        <v>#REF!</v>
      </c>
      <c r="J374" s="921">
        <f>IF(O360="",IF(ISNA(VLOOKUP(J368,O361:S379,5,0)),0,VLOOKUP(J368,O361:S379,5,0)),0)</f>
        <v>0</v>
      </c>
      <c r="K374" s="922" t="e">
        <f>IF(#REF!="",IF(ISNA(VLOOKUP(Q$45,$O$39:$R$57,4,0)),0,VLOOKUP(Q$45,$O$39:$R$57,4,0)),0)</f>
        <v>#REF!</v>
      </c>
      <c r="L374" s="921">
        <f>IF(O360="",IF(ISNA(VLOOKUP(L368,O361:S379,5,0)),0,VLOOKUP(L368,O361:S379,5,0)),0)</f>
        <v>0</v>
      </c>
      <c r="M374" s="922" t="e">
        <f>IF(#REF!="",IF(ISNA(VLOOKUP(S$45,$O$39:$R$57,4,0)),0,VLOOKUP(S$45,$O$39:$R$57,4,0)),0)</f>
        <v>#REF!</v>
      </c>
      <c r="N374" s="535">
        <f>IF(O360="",IF(ISNA(VLOOKUP(N367,O361:S379,5,0)),0,VLOOKUP(N367,O361:S379,5,0)),0)</f>
        <v>0</v>
      </c>
      <c r="O374" s="562"/>
      <c r="P374" s="563"/>
      <c r="Q374" s="563"/>
      <c r="R374" s="563"/>
      <c r="S374" s="561"/>
      <c r="T374" s="511"/>
      <c r="U374" s="511"/>
      <c r="V374" s="511"/>
      <c r="W374" s="511"/>
    </row>
    <row r="375" spans="1:23" s="539" customFormat="1" ht="17.25" customHeight="1">
      <c r="B375" s="899"/>
      <c r="C375" s="926" t="s">
        <v>550</v>
      </c>
      <c r="D375" s="926"/>
      <c r="E375" s="535"/>
      <c r="F375" s="921"/>
      <c r="G375" s="922"/>
      <c r="H375" s="921"/>
      <c r="I375" s="922"/>
      <c r="J375" s="921"/>
      <c r="K375" s="922"/>
      <c r="L375" s="921"/>
      <c r="M375" s="922"/>
      <c r="N375" s="535"/>
      <c r="O375" s="562"/>
      <c r="P375" s="563"/>
      <c r="Q375" s="563"/>
      <c r="R375" s="563"/>
      <c r="S375" s="561"/>
      <c r="T375" s="511"/>
      <c r="U375" s="511"/>
      <c r="V375" s="511"/>
      <c r="W375" s="511"/>
    </row>
    <row r="376" spans="1:23" s="539" customFormat="1" ht="17.25" customHeight="1">
      <c r="B376" s="899"/>
      <c r="C376" s="920" t="s">
        <v>548</v>
      </c>
      <c r="D376" s="920"/>
      <c r="E376" s="535">
        <f>IF(O360="",0,IF(ISNA(VLOOKUP(E367,O361:S379,4,0)),0,VLOOKUP(E367,O361:S379,4,0)))</f>
        <v>0</v>
      </c>
      <c r="F376" s="921">
        <f>IF(O360="",0,IF(ISNA(VLOOKUP(F368,O361:S379,4,0)),0,VLOOKUP(F368,O361:S379,4,0)))</f>
        <v>0</v>
      </c>
      <c r="G376" s="922" t="e">
        <f>IF(#REF!="",0,IF(ISNA(VLOOKUP(M$45,$O$39:$R$57,3,0)),0,VLOOKUP(M$45,$O$39:$R$57,3,0)))</f>
        <v>#REF!</v>
      </c>
      <c r="H376" s="921">
        <f>IF(O360="",0,IF(ISNA(VLOOKUP(H368,O361:S379,4,0)),0,VLOOKUP(H368,O361:S379,4,0)))</f>
        <v>0</v>
      </c>
      <c r="I376" s="922" t="e">
        <f>IF(#REF!="",0,IF(ISNA(VLOOKUP(O$45,$O$39:$R$57,3,0)),0,VLOOKUP(O$45,$O$39:$R$57,3,0)))</f>
        <v>#REF!</v>
      </c>
      <c r="J376" s="921">
        <f>IF(O360="",0,IF(ISNA(VLOOKUP(J368,O361:S379,4,0)),0,VLOOKUP(J368,O361:S379,4,0)))</f>
        <v>0</v>
      </c>
      <c r="K376" s="922" t="e">
        <f>IF(#REF!="",0,IF(ISNA(VLOOKUP(Q$45,$O$39:$R$57,3,0)),0,VLOOKUP(Q$45,$O$39:$R$57,3,0)))</f>
        <v>#REF!</v>
      </c>
      <c r="L376" s="921">
        <f>IF(O360="",0,IF(ISNA(VLOOKUP(L368,O361:S379,4,0)),0,VLOOKUP(L368,O361:S379,4,0)))</f>
        <v>0</v>
      </c>
      <c r="M376" s="922" t="e">
        <f>IF(#REF!="",0,IF(ISNA(VLOOKUP(S$45,$O$39:$R$57,3,0)),0,VLOOKUP(S$45,$O$39:$R$57,3,0)))</f>
        <v>#REF!</v>
      </c>
      <c r="N376" s="535">
        <f>IF(O360="",0,IF(ISNA(VLOOKUP(N367,O361:S379,4,0)),0,VLOOKUP(N367,O361:S379,4,0)))</f>
        <v>0</v>
      </c>
      <c r="O376" s="562"/>
      <c r="P376" s="563"/>
      <c r="Q376" s="563"/>
      <c r="R376" s="563"/>
      <c r="S376" s="561"/>
      <c r="T376" s="511"/>
      <c r="U376" s="511"/>
      <c r="V376" s="511"/>
      <c r="W376" s="511"/>
    </row>
    <row r="377" spans="1:23" s="539" customFormat="1" ht="17.25" customHeight="1">
      <c r="B377" s="899"/>
      <c r="C377" s="920" t="s">
        <v>549</v>
      </c>
      <c r="D377" s="920"/>
      <c r="E377" s="535">
        <f>IF(O360="",0,IF(ISNA(VLOOKUP(E367,O361:S379,5,0)),0,VLOOKUP(E367,O361:S379,5,0)))</f>
        <v>0</v>
      </c>
      <c r="F377" s="921">
        <f>IF(O360="",0,IF(ISNA(VLOOKUP(F368,O361:S379,5,0)),0,VLOOKUP(F368,O361:S379,5,0)))</f>
        <v>0</v>
      </c>
      <c r="G377" s="922" t="e">
        <f>IF(#REF!="",0,IF(ISNA(VLOOKUP(M$45,$O$39:$R$57,4,0)),0,VLOOKUP(M$45,$O$39:$R$57,4,0)))</f>
        <v>#REF!</v>
      </c>
      <c r="H377" s="921">
        <f>IF(O360="",0,IF(ISNA(VLOOKUP(H368,O361:S379,5,0)),0,VLOOKUP(H368,O361:S379,5,0)))</f>
        <v>0</v>
      </c>
      <c r="I377" s="922" t="e">
        <f>IF(#REF!="",0,IF(ISNA(VLOOKUP(O$45,$O$39:$R$57,4,0)),0,VLOOKUP(O$45,$O$39:$R$57,4,0)))</f>
        <v>#REF!</v>
      </c>
      <c r="J377" s="921">
        <f>IF(O360="",0,IF(ISNA(VLOOKUP(J368,O361:S379,5,0)),0,VLOOKUP(J368,O361:S379,5,0)))</f>
        <v>0</v>
      </c>
      <c r="K377" s="922" t="e">
        <f>IF(#REF!="",0,IF(ISNA(VLOOKUP(Q$45,$O$39:$R$57,4,0)),0,VLOOKUP(Q$45,$O$39:$R$57,4,0)))</f>
        <v>#REF!</v>
      </c>
      <c r="L377" s="921">
        <f>IF(O360="",0,IF(ISNA(VLOOKUP(L368,O361:S379,5,0)),0,VLOOKUP(L368,O361:S379,5,0)))</f>
        <v>0</v>
      </c>
      <c r="M377" s="922" t="e">
        <f>IF(#REF!="",0,IF(ISNA(VLOOKUP(S$45,$O$39:$R$57,4,0)),0,VLOOKUP(S$45,$O$39:$R$57,4,0)))</f>
        <v>#REF!</v>
      </c>
      <c r="N377" s="535">
        <f>IF(O360="",0,IF(ISNA(VLOOKUP(N367,O361:S379,5,0)),0,VLOOKUP(N367,O361:S379,5,0)))</f>
        <v>0</v>
      </c>
      <c r="O377" s="562"/>
      <c r="P377" s="563"/>
      <c r="Q377" s="563"/>
      <c r="R377" s="563"/>
      <c r="S377" s="561"/>
      <c r="T377" s="511"/>
      <c r="U377" s="511"/>
      <c r="V377" s="511"/>
      <c r="W377" s="511"/>
    </row>
    <row r="378" spans="1:23" s="539" customFormat="1" ht="15" customHeight="1">
      <c r="B378" s="899"/>
      <c r="C378" s="926" t="s">
        <v>284</v>
      </c>
      <c r="D378" s="895" t="s">
        <v>551</v>
      </c>
      <c r="E378" s="895"/>
      <c r="F378" s="895"/>
      <c r="G378" s="895" t="s">
        <v>552</v>
      </c>
      <c r="H378" s="895"/>
      <c r="I378" s="895"/>
      <c r="J378" s="895"/>
      <c r="K378" s="895" t="s">
        <v>553</v>
      </c>
      <c r="L378" s="895"/>
      <c r="M378" s="895"/>
      <c r="N378" s="895"/>
      <c r="O378" s="562"/>
      <c r="P378" s="563"/>
      <c r="Q378" s="563"/>
      <c r="R378" s="563"/>
      <c r="S378" s="561"/>
      <c r="T378" s="511"/>
      <c r="U378" s="511"/>
      <c r="V378" s="511"/>
      <c r="W378" s="511"/>
    </row>
    <row r="379" spans="1:23" s="539" customFormat="1" ht="31.5" customHeight="1">
      <c r="B379" s="899"/>
      <c r="C379" s="926"/>
      <c r="D379" s="893" t="s">
        <v>669</v>
      </c>
      <c r="E379" s="893"/>
      <c r="F379" s="893"/>
      <c r="G379" s="923" t="str">
        <f>IF(nalog="","",nalog)</f>
        <v>общий</v>
      </c>
      <c r="H379" s="924"/>
      <c r="I379" s="924"/>
      <c r="J379" s="925"/>
      <c r="K379" s="893" t="s">
        <v>670</v>
      </c>
      <c r="L379" s="893"/>
      <c r="M379" s="893"/>
      <c r="N379" s="893"/>
      <c r="O379" s="560"/>
      <c r="P379" s="561"/>
      <c r="Q379" s="561"/>
      <c r="R379" s="561"/>
      <c r="S379" s="561"/>
      <c r="T379" s="511"/>
      <c r="U379" s="511"/>
      <c r="V379" s="511"/>
      <c r="W379" s="511"/>
    </row>
    <row r="380" spans="1:23" s="515" customFormat="1" ht="15" customHeight="1">
      <c r="B380" s="899"/>
      <c r="O380" s="556"/>
      <c r="P380" s="557"/>
      <c r="Q380" s="557"/>
      <c r="R380" s="557"/>
      <c r="S380" s="557"/>
      <c r="T380" s="520"/>
      <c r="U380" s="520"/>
      <c r="V380" s="520"/>
      <c r="W380" s="520"/>
    </row>
    <row r="381" spans="1:23" ht="17.100000000000001" customHeight="1">
      <c r="O381" s="511"/>
      <c r="P381" s="511"/>
      <c r="Q381" s="511"/>
      <c r="R381" s="511"/>
      <c r="S381" s="511"/>
      <c r="T381" s="511"/>
      <c r="U381" s="511"/>
      <c r="V381" s="511"/>
      <c r="W381" s="511"/>
    </row>
    <row r="382" spans="1:23" s="42" customFormat="1" ht="17.100000000000001" customHeight="1">
      <c r="A382" s="42" t="s">
        <v>673</v>
      </c>
    </row>
    <row r="383" spans="1:23" s="515" customFormat="1" ht="31.15" customHeight="1">
      <c r="B383" s="899"/>
      <c r="C383" s="940" t="s">
        <v>707</v>
      </c>
      <c r="D383" s="941"/>
      <c r="E383" s="941"/>
      <c r="F383" s="942"/>
      <c r="G383" s="556"/>
      <c r="H383" s="557"/>
      <c r="I383" s="557"/>
      <c r="J383" s="557"/>
      <c r="K383" s="557"/>
      <c r="L383" s="557"/>
      <c r="M383" s="557"/>
      <c r="N383" s="520"/>
      <c r="O383" s="520"/>
      <c r="P383" s="520"/>
    </row>
    <row r="384" spans="1:23" s="515" customFormat="1" ht="15.75" customHeight="1">
      <c r="B384" s="899"/>
      <c r="C384" s="926" t="s">
        <v>535</v>
      </c>
      <c r="D384" s="926"/>
      <c r="E384" s="514" t="s">
        <v>319</v>
      </c>
      <c r="F384" s="514" t="s">
        <v>318</v>
      </c>
      <c r="G384" s="556"/>
      <c r="H384" s="557"/>
      <c r="I384" s="557"/>
      <c r="J384" s="557"/>
      <c r="K384" s="557"/>
      <c r="L384" s="557"/>
      <c r="M384" s="557"/>
      <c r="N384" s="520"/>
      <c r="O384" s="520"/>
      <c r="P384" s="520"/>
    </row>
    <row r="385" spans="1:21" s="515" customFormat="1" ht="15" customHeight="1">
      <c r="B385" s="899"/>
      <c r="C385" s="926"/>
      <c r="D385" s="926"/>
      <c r="E385" s="516" t="s">
        <v>668</v>
      </c>
      <c r="F385" s="516" t="s">
        <v>677</v>
      </c>
      <c r="G385" s="556"/>
      <c r="H385" s="557"/>
      <c r="I385" s="557"/>
      <c r="J385" s="557"/>
      <c r="K385" s="557"/>
      <c r="L385" s="557"/>
      <c r="M385" s="557"/>
      <c r="N385" s="520"/>
      <c r="O385" s="520"/>
      <c r="P385" s="520"/>
    </row>
    <row r="386" spans="1:21" s="515" customFormat="1" ht="15.6" customHeight="1">
      <c r="B386" s="899"/>
      <c r="C386" s="930" t="s">
        <v>539</v>
      </c>
      <c r="D386" s="930"/>
      <c r="E386" s="930"/>
      <c r="F386" s="930"/>
      <c r="G386" s="556"/>
      <c r="H386" s="557"/>
      <c r="I386" s="557"/>
      <c r="J386" s="557"/>
      <c r="K386" s="557"/>
      <c r="L386" s="557"/>
      <c r="M386" s="557"/>
      <c r="N386" s="520"/>
      <c r="O386" s="520"/>
      <c r="P386" s="520"/>
    </row>
    <row r="387" spans="1:21" s="515" customFormat="1" ht="15.6" customHeight="1">
      <c r="B387" s="899"/>
      <c r="C387" s="926" t="s">
        <v>360</v>
      </c>
      <c r="D387" s="926"/>
      <c r="E387" s="895" t="s">
        <v>556</v>
      </c>
      <c r="F387" s="895"/>
      <c r="G387" s="556"/>
      <c r="H387" s="557"/>
      <c r="I387" s="557"/>
      <c r="J387" s="557"/>
      <c r="K387" s="557"/>
      <c r="L387" s="557"/>
      <c r="M387" s="557"/>
      <c r="N387" s="520"/>
      <c r="O387" s="520"/>
      <c r="P387" s="520"/>
    </row>
    <row r="388" spans="1:21" s="515" customFormat="1" ht="15" customHeight="1">
      <c r="B388" s="899"/>
      <c r="C388" s="926"/>
      <c r="D388" s="926"/>
      <c r="E388" s="514" t="s">
        <v>541</v>
      </c>
      <c r="F388" s="514" t="s">
        <v>557</v>
      </c>
      <c r="G388" s="556"/>
      <c r="H388" s="557"/>
      <c r="I388" s="557"/>
      <c r="J388" s="557"/>
      <c r="K388" s="557"/>
      <c r="L388" s="557"/>
      <c r="M388" s="557"/>
      <c r="N388" s="520"/>
      <c r="O388" s="520"/>
      <c r="P388" s="520"/>
    </row>
    <row r="389" spans="1:21" s="515" customFormat="1" ht="31.15" customHeight="1">
      <c r="B389" s="899"/>
      <c r="C389" s="926" t="s">
        <v>382</v>
      </c>
      <c r="D389" s="926"/>
      <c r="E389" s="926"/>
      <c r="F389" s="926"/>
      <c r="G389" s="556"/>
      <c r="H389" s="557"/>
      <c r="I389" s="557"/>
      <c r="J389" s="557"/>
      <c r="K389" s="557"/>
      <c r="L389" s="557"/>
      <c r="M389" s="557"/>
      <c r="N389" s="520"/>
      <c r="O389" s="520"/>
      <c r="P389" s="520"/>
    </row>
    <row r="390" spans="1:21" s="515" customFormat="1" ht="15.6" customHeight="1">
      <c r="B390" s="899"/>
      <c r="C390" s="926" t="s">
        <v>558</v>
      </c>
      <c r="D390" s="926"/>
      <c r="E390" s="535">
        <f>IF(G384=C389,IF(ISNA(VLOOKUP(E388,G385:K394,3,0)),0,VLOOKUP(E388,G385:K394,3,0)),0)</f>
        <v>0</v>
      </c>
      <c r="F390" s="535">
        <f>IF(G384=C389,IF(ISNA(VLOOKUP(F388,G385:K394,3,0)),0,VLOOKUP(F388,G385:K394,3,0)),0)</f>
        <v>0</v>
      </c>
      <c r="G390" s="556"/>
      <c r="H390" s="557"/>
      <c r="I390" s="557"/>
      <c r="J390" s="557"/>
      <c r="K390" s="557"/>
      <c r="L390" s="557"/>
      <c r="M390" s="557"/>
      <c r="N390" s="520"/>
      <c r="O390" s="520"/>
      <c r="P390" s="520"/>
    </row>
    <row r="391" spans="1:21" s="515" customFormat="1" ht="15.6" customHeight="1">
      <c r="B391" s="899"/>
      <c r="C391" s="926" t="s">
        <v>383</v>
      </c>
      <c r="D391" s="926"/>
      <c r="E391" s="926"/>
      <c r="F391" s="926"/>
      <c r="G391" s="556"/>
      <c r="H391" s="557"/>
      <c r="I391" s="557"/>
      <c r="J391" s="557"/>
      <c r="K391" s="557"/>
      <c r="L391" s="557"/>
      <c r="M391" s="557"/>
      <c r="N391" s="520"/>
      <c r="O391" s="520"/>
      <c r="P391" s="520"/>
    </row>
    <row r="392" spans="1:21" s="515" customFormat="1" ht="15.6" customHeight="1">
      <c r="B392" s="899"/>
      <c r="C392" s="926" t="s">
        <v>558</v>
      </c>
      <c r="D392" s="926"/>
      <c r="E392" s="535">
        <f>IF(G384=C391,IF(ISNA(VLOOKUP(E388,G385:K394,3,0)),0,VLOOKUP(E388,G385:K394,3,0)),0)</f>
        <v>0</v>
      </c>
      <c r="F392" s="535">
        <f>IF(G384=C391,IF(ISNA(VLOOKUP(F388,G385:K394,3,0)),0,VLOOKUP(F388,G385:K394,3,0)),0)</f>
        <v>0</v>
      </c>
      <c r="G392" s="556"/>
      <c r="H392" s="557"/>
      <c r="I392" s="557"/>
      <c r="J392" s="557"/>
      <c r="K392" s="557"/>
      <c r="L392" s="557"/>
      <c r="M392" s="557"/>
      <c r="N392" s="520"/>
      <c r="O392" s="520"/>
      <c r="P392" s="520"/>
    </row>
    <row r="393" spans="1:21" s="515" customFormat="1" ht="16.149999999999999" customHeight="1">
      <c r="B393" s="899"/>
      <c r="C393" s="926" t="s">
        <v>284</v>
      </c>
      <c r="D393" s="514" t="s">
        <v>552</v>
      </c>
      <c r="E393" s="895" t="s">
        <v>559</v>
      </c>
      <c r="F393" s="895"/>
      <c r="G393" s="556"/>
      <c r="H393" s="557"/>
      <c r="I393" s="557"/>
      <c r="J393" s="557"/>
      <c r="K393" s="557"/>
      <c r="L393" s="557"/>
      <c r="M393" s="557"/>
      <c r="N393" s="520"/>
      <c r="O393" s="520"/>
      <c r="P393" s="520"/>
    </row>
    <row r="394" spans="1:21" s="515" customFormat="1" ht="27.75" customHeight="1">
      <c r="B394" s="899"/>
      <c r="C394" s="926"/>
      <c r="D394" s="516" t="str">
        <f>IF(nalog="","",nalog)</f>
        <v>общий</v>
      </c>
      <c r="E394" s="893" t="s">
        <v>670</v>
      </c>
      <c r="F394" s="893"/>
      <c r="G394" s="556"/>
      <c r="H394" s="557"/>
      <c r="I394" s="557"/>
      <c r="J394" s="557"/>
      <c r="K394" s="557"/>
      <c r="L394" s="557"/>
      <c r="M394" s="557"/>
      <c r="N394" s="520"/>
      <c r="O394" s="520"/>
      <c r="P394" s="520"/>
    </row>
    <row r="395" spans="1:21" s="515" customFormat="1" ht="15" customHeight="1">
      <c r="B395" s="899"/>
      <c r="C395" s="544"/>
      <c r="D395" s="545"/>
      <c r="E395" s="545"/>
      <c r="F395" s="545"/>
      <c r="G395" s="520"/>
      <c r="H395" s="520"/>
      <c r="I395" s="520"/>
      <c r="J395" s="520"/>
      <c r="K395" s="520"/>
      <c r="L395" s="520"/>
      <c r="M395" s="520"/>
      <c r="N395" s="520"/>
      <c r="O395" s="520"/>
      <c r="P395" s="520"/>
    </row>
    <row r="396" spans="1:21" ht="17.100000000000001" customHeight="1">
      <c r="G396" s="511"/>
      <c r="H396" s="511"/>
      <c r="I396" s="511"/>
      <c r="J396" s="511"/>
      <c r="K396" s="511"/>
      <c r="L396" s="511"/>
      <c r="M396" s="511"/>
      <c r="N396" s="511"/>
      <c r="O396" s="511"/>
      <c r="P396" s="511"/>
    </row>
    <row r="397" spans="1:21" s="42" customFormat="1" ht="17.100000000000001" customHeight="1">
      <c r="A397" s="42" t="s">
        <v>674</v>
      </c>
    </row>
    <row r="398" spans="1:21" s="539" customFormat="1" ht="15.6" customHeight="1">
      <c r="B398" s="995"/>
      <c r="C398" s="943"/>
      <c r="D398" s="943"/>
      <c r="E398" s="943"/>
      <c r="F398" s="943"/>
      <c r="G398" s="943"/>
      <c r="H398" s="943"/>
      <c r="I398" s="943"/>
      <c r="J398" s="943"/>
      <c r="K398" s="943"/>
      <c r="L398" s="943"/>
      <c r="M398" s="943"/>
      <c r="N398" s="943"/>
      <c r="O398" s="560"/>
      <c r="P398" s="561"/>
      <c r="Q398" s="561"/>
      <c r="R398" s="561"/>
      <c r="S398" s="561"/>
      <c r="T398" s="511"/>
      <c r="U398" s="511"/>
    </row>
    <row r="399" spans="1:21" s="539" customFormat="1" ht="15.6" customHeight="1">
      <c r="B399" s="995"/>
      <c r="C399" s="930" t="s">
        <v>562</v>
      </c>
      <c r="D399" s="930"/>
      <c r="E399" s="930"/>
      <c r="F399" s="930"/>
      <c r="G399" s="930"/>
      <c r="H399" s="930"/>
      <c r="I399" s="930"/>
      <c r="J399" s="930"/>
      <c r="K399" s="930"/>
      <c r="L399" s="930"/>
      <c r="M399" s="930"/>
      <c r="N399" s="930"/>
      <c r="O399" s="560"/>
      <c r="P399" s="561"/>
      <c r="Q399" s="561"/>
      <c r="R399" s="561"/>
      <c r="S399" s="561"/>
      <c r="T399" s="511"/>
      <c r="U399" s="511"/>
    </row>
    <row r="400" spans="1:21" s="539" customFormat="1" ht="15" customHeight="1">
      <c r="B400" s="995"/>
      <c r="C400" s="895" t="s">
        <v>535</v>
      </c>
      <c r="D400" s="895"/>
      <c r="E400" s="895"/>
      <c r="F400" s="895"/>
      <c r="G400" s="895"/>
      <c r="H400" s="895"/>
      <c r="I400" s="895" t="s">
        <v>319</v>
      </c>
      <c r="J400" s="895"/>
      <c r="K400" s="895"/>
      <c r="L400" s="895" t="s">
        <v>318</v>
      </c>
      <c r="M400" s="895"/>
      <c r="N400" s="895"/>
      <c r="O400" s="560"/>
      <c r="P400" s="561"/>
      <c r="Q400" s="561"/>
      <c r="R400" s="561"/>
      <c r="S400" s="561"/>
      <c r="T400" s="511"/>
      <c r="U400" s="511"/>
    </row>
    <row r="401" spans="2:21" s="539" customFormat="1" ht="15" customHeight="1">
      <c r="B401" s="995"/>
      <c r="C401" s="895"/>
      <c r="D401" s="895"/>
      <c r="E401" s="895"/>
      <c r="F401" s="895"/>
      <c r="G401" s="895"/>
      <c r="H401" s="895"/>
      <c r="I401" s="893" t="s">
        <v>668</v>
      </c>
      <c r="J401" s="893"/>
      <c r="K401" s="893"/>
      <c r="L401" s="893" t="s">
        <v>677</v>
      </c>
      <c r="M401" s="893"/>
      <c r="N401" s="893"/>
      <c r="O401" s="560"/>
      <c r="P401" s="561"/>
      <c r="Q401" s="561"/>
      <c r="R401" s="561"/>
      <c r="S401" s="561"/>
      <c r="T401" s="511"/>
      <c r="U401" s="511"/>
    </row>
    <row r="402" spans="2:21" s="539" customFormat="1" ht="15" customHeight="1">
      <c r="B402" s="995"/>
      <c r="C402" s="930" t="s">
        <v>539</v>
      </c>
      <c r="D402" s="930"/>
      <c r="E402" s="930"/>
      <c r="F402" s="930"/>
      <c r="G402" s="930"/>
      <c r="H402" s="930"/>
      <c r="I402" s="930"/>
      <c r="J402" s="930"/>
      <c r="K402" s="930"/>
      <c r="L402" s="930"/>
      <c r="M402" s="930"/>
      <c r="N402" s="930"/>
      <c r="O402" s="560"/>
      <c r="P402" s="561"/>
      <c r="Q402" s="561"/>
      <c r="R402" s="561"/>
      <c r="S402" s="561"/>
      <c r="T402" s="511"/>
      <c r="U402" s="511"/>
    </row>
    <row r="403" spans="2:21" s="539" customFormat="1" ht="15" customHeight="1">
      <c r="B403" s="995"/>
      <c r="C403" s="895" t="s">
        <v>360</v>
      </c>
      <c r="D403" s="895"/>
      <c r="E403" s="895" t="s">
        <v>540</v>
      </c>
      <c r="F403" s="895"/>
      <c r="G403" s="895"/>
      <c r="H403" s="895"/>
      <c r="I403" s="895"/>
      <c r="J403" s="895"/>
      <c r="K403" s="895"/>
      <c r="L403" s="895"/>
      <c r="M403" s="895"/>
      <c r="N403" s="895"/>
      <c r="O403" s="560"/>
      <c r="P403" s="561"/>
      <c r="Q403" s="561"/>
      <c r="R403" s="561"/>
      <c r="S403" s="561"/>
      <c r="T403" s="511"/>
      <c r="U403" s="511"/>
    </row>
    <row r="404" spans="2:21" s="539" customFormat="1" ht="15" customHeight="1">
      <c r="B404" s="995"/>
      <c r="C404" s="895"/>
      <c r="D404" s="895"/>
      <c r="E404" s="895" t="s">
        <v>541</v>
      </c>
      <c r="F404" s="893" t="s">
        <v>542</v>
      </c>
      <c r="G404" s="893"/>
      <c r="H404" s="893"/>
      <c r="I404" s="893"/>
      <c r="J404" s="893"/>
      <c r="K404" s="893"/>
      <c r="L404" s="893"/>
      <c r="M404" s="893"/>
      <c r="N404" s="893" t="s">
        <v>543</v>
      </c>
      <c r="O404" s="560"/>
      <c r="P404" s="561"/>
      <c r="Q404" s="561"/>
      <c r="R404" s="561"/>
      <c r="S404" s="561"/>
      <c r="T404" s="511"/>
      <c r="U404" s="511"/>
    </row>
    <row r="405" spans="2:21" s="539" customFormat="1" ht="15" customHeight="1">
      <c r="B405" s="995"/>
      <c r="C405" s="895"/>
      <c r="D405" s="895"/>
      <c r="E405" s="895"/>
      <c r="F405" s="923" t="s">
        <v>664</v>
      </c>
      <c r="G405" s="925"/>
      <c r="H405" s="923" t="s">
        <v>667</v>
      </c>
      <c r="I405" s="925"/>
      <c r="J405" s="923" t="s">
        <v>665</v>
      </c>
      <c r="K405" s="925"/>
      <c r="L405" s="923" t="s">
        <v>666</v>
      </c>
      <c r="M405" s="925"/>
      <c r="N405" s="893"/>
      <c r="O405" s="560"/>
      <c r="P405" s="561"/>
      <c r="Q405" s="561"/>
      <c r="R405" s="561"/>
      <c r="S405" s="561"/>
      <c r="T405" s="511"/>
      <c r="U405" s="511"/>
    </row>
    <row r="406" spans="2:21" s="539" customFormat="1" ht="17.25" customHeight="1">
      <c r="B406" s="995"/>
      <c r="C406" s="926" t="s">
        <v>544</v>
      </c>
      <c r="D406" s="926"/>
      <c r="E406" s="540"/>
      <c r="F406" s="939"/>
      <c r="G406" s="939"/>
      <c r="H406" s="939"/>
      <c r="I406" s="939"/>
      <c r="J406" s="939"/>
      <c r="K406" s="939"/>
      <c r="L406" s="939"/>
      <c r="M406" s="939"/>
      <c r="N406" s="540"/>
      <c r="O406" s="560"/>
      <c r="P406" s="561"/>
      <c r="Q406" s="561"/>
      <c r="R406" s="561"/>
      <c r="S406" s="561"/>
      <c r="T406" s="511"/>
      <c r="U406" s="511"/>
    </row>
    <row r="407" spans="2:21" s="539" customFormat="1" ht="17.25" customHeight="1">
      <c r="B407" s="995"/>
      <c r="C407" s="920" t="s">
        <v>545</v>
      </c>
      <c r="D407" s="920"/>
      <c r="E407" s="535">
        <f>IF(O400="",IF(ISNA(VLOOKUP(E404,O401:S416,3,0)),0,VLOOKUP(E404,O401:S416,3,0)),0)</f>
        <v>0</v>
      </c>
      <c r="F407" s="921">
        <f>IF(O400="",IF(ISNA(VLOOKUP(F405,O401:S416,3,0)),0,VLOOKUP(F405,O401:S416,3,0)),0)</f>
        <v>0</v>
      </c>
      <c r="G407" s="922" t="e">
        <f>IF(#REF!="",IF(ISNA(VLOOKUP(M$45,$O$39:$R$57,2,0)),0,VLOOKUP(M$45,$O$39:$R$57,2,0)),0)</f>
        <v>#REF!</v>
      </c>
      <c r="H407" s="921">
        <f>IF(O400="",IF(ISNA(VLOOKUP(H405,O401:S416,3,0)),0,VLOOKUP(H405,O401:S416,3,0)),0)</f>
        <v>0</v>
      </c>
      <c r="I407" s="922" t="e">
        <f>IF(#REF!="",IF(ISNA(VLOOKUP(O$45,$O$39:$R$57,2,0)),0,VLOOKUP(O$45,$O$39:$R$57,2,0)),0)</f>
        <v>#REF!</v>
      </c>
      <c r="J407" s="921">
        <f>IF(O400="",IF(ISNA(VLOOKUP(J405,O401:S416,3,0)),0,VLOOKUP(J405,O401:S416,3,0)),0)</f>
        <v>0</v>
      </c>
      <c r="K407" s="922" t="e">
        <f>IF(#REF!="",IF(ISNA(VLOOKUP(Q$45,$O$39:$R$57,2,0)),0,VLOOKUP(Q$45,$O$39:$R$57,2,0)),0)</f>
        <v>#REF!</v>
      </c>
      <c r="L407" s="921">
        <f>IF(O400="",IF(ISNA(VLOOKUP(L405,O401:S416,3,0)),0,VLOOKUP(L405,O401:S416,3,0)),0)</f>
        <v>0</v>
      </c>
      <c r="M407" s="922" t="e">
        <f>IF(#REF!="",IF(ISNA(VLOOKUP(S$45,$O$39:$R$57,2,0)),0,VLOOKUP(S$45,$O$39:$R$57,2,0)),0)</f>
        <v>#REF!</v>
      </c>
      <c r="N407" s="535">
        <f>IF(O400="",IF(ISNA(VLOOKUP(N404,O401:S416,3,0)),0,VLOOKUP(N404,O401:S416,3,0)),0)</f>
        <v>0</v>
      </c>
      <c r="O407" s="562"/>
      <c r="P407" s="563"/>
      <c r="Q407" s="563"/>
      <c r="R407" s="563"/>
      <c r="S407" s="561"/>
      <c r="T407" s="511"/>
      <c r="U407" s="511"/>
    </row>
    <row r="408" spans="2:21" s="539" customFormat="1" ht="17.25" customHeight="1">
      <c r="B408" s="995"/>
      <c r="C408" s="920" t="s">
        <v>546</v>
      </c>
      <c r="D408" s="920"/>
      <c r="E408" s="535">
        <f>IF(O400="",0,IF(ISNA(VLOOKUP(E404,O401:S416,3,0)),0,VLOOKUP(E404,O401:S416,3,0)))</f>
        <v>0</v>
      </c>
      <c r="F408" s="921">
        <f>IF(O400="",0,IF(ISNA(VLOOKUP(F405,O401:S416,3,0)),0,VLOOKUP(F405,O401:S416,3,0)))</f>
        <v>0</v>
      </c>
      <c r="G408" s="922" t="e">
        <f>IF(#REF!="",0,IF(ISNA(VLOOKUP(M$45,$O$39:$R$57,2,0)),0,VLOOKUP(M$45,$O$39:$R$57,2,0)))</f>
        <v>#REF!</v>
      </c>
      <c r="H408" s="921">
        <f>IF(O400="",0,IF(ISNA(VLOOKUP(H405,O401:S416,3,0)),0,VLOOKUP(H405,O401:S416,3,0)))</f>
        <v>0</v>
      </c>
      <c r="I408" s="922" t="e">
        <f>IF(#REF!="",0,IF(ISNA(VLOOKUP(O$45,$O$39:$R$57,2,0)),0,VLOOKUP(O$45,$O$39:$R$57,2,0)))</f>
        <v>#REF!</v>
      </c>
      <c r="J408" s="921">
        <f>IF(O400="",0,IF(ISNA(VLOOKUP(J405,O401:S416,3,0)),0,VLOOKUP(J405,O401:S416,3,0)))</f>
        <v>0</v>
      </c>
      <c r="K408" s="922" t="e">
        <f>IF(#REF!="",0,IF(ISNA(VLOOKUP(Q$45,$O$39:$R$57,2,0)),0,VLOOKUP(Q$45,$O$39:$R$57,2,0)))</f>
        <v>#REF!</v>
      </c>
      <c r="L408" s="921">
        <f>IF(O400="",0,IF(ISNA(VLOOKUP(L405,O401:S416,3,0)),0,VLOOKUP(L405,O401:S416,3,0)))</f>
        <v>0</v>
      </c>
      <c r="M408" s="922" t="e">
        <f>IF(#REF!="",0,IF(ISNA(VLOOKUP(S$45,$O$39:$R$57,2,0)),0,VLOOKUP(S$45,$O$39:$R$57,2,0)))</f>
        <v>#REF!</v>
      </c>
      <c r="N408" s="535">
        <f>IF(O400="",0,IF(ISNA(VLOOKUP(N404,O401:S416,3,0)),0,VLOOKUP(N404,O401:S416,3,0)))</f>
        <v>0</v>
      </c>
      <c r="O408" s="562"/>
      <c r="P408" s="563"/>
      <c r="Q408" s="563"/>
      <c r="R408" s="563"/>
      <c r="S408" s="561"/>
      <c r="T408" s="511"/>
      <c r="U408" s="511"/>
    </row>
    <row r="409" spans="2:21" s="539" customFormat="1" ht="17.25" customHeight="1">
      <c r="B409" s="995"/>
      <c r="C409" s="926" t="s">
        <v>547</v>
      </c>
      <c r="D409" s="926"/>
      <c r="E409" s="535"/>
      <c r="F409" s="921"/>
      <c r="G409" s="922"/>
      <c r="H409" s="921"/>
      <c r="I409" s="922"/>
      <c r="J409" s="921"/>
      <c r="K409" s="922"/>
      <c r="L409" s="921"/>
      <c r="M409" s="922"/>
      <c r="N409" s="535"/>
      <c r="O409" s="562"/>
      <c r="P409" s="563"/>
      <c r="Q409" s="563"/>
      <c r="R409" s="563"/>
      <c r="S409" s="561"/>
      <c r="T409" s="511"/>
      <c r="U409" s="511"/>
    </row>
    <row r="410" spans="2:21" s="539" customFormat="1" ht="17.25" customHeight="1">
      <c r="B410" s="995"/>
      <c r="C410" s="920" t="s">
        <v>548</v>
      </c>
      <c r="D410" s="920"/>
      <c r="E410" s="535">
        <f>IF(O400="",IF(ISNA(VLOOKUP(E404,O401:S416,4,0)),0,VLOOKUP(E404,O401:S416,4,0)),0)</f>
        <v>0</v>
      </c>
      <c r="F410" s="921">
        <f>IF(O400="",IF(ISNA(VLOOKUP(F405,O401:S416,4,0)),0,VLOOKUP(F405,O401:S416,4,0)),0)</f>
        <v>0</v>
      </c>
      <c r="G410" s="922" t="e">
        <f>IF(#REF!="",IF(ISNA(VLOOKUP(M$45,$O$39:$R$57,3,0)),0,VLOOKUP(M$45,$O$39:$R$57,3,0)),0)</f>
        <v>#REF!</v>
      </c>
      <c r="H410" s="921">
        <f>IF(O400="",IF(ISNA(VLOOKUP(H405,O401:S416,4,0)),0,VLOOKUP(H405,O401:S416,4,0)),0)</f>
        <v>0</v>
      </c>
      <c r="I410" s="922" t="e">
        <f>IF(#REF!="",IF(ISNA(VLOOKUP(O$45,$O$39:$R$57,3,0)),0,VLOOKUP(O$45,$O$39:$R$57,3,0)),0)</f>
        <v>#REF!</v>
      </c>
      <c r="J410" s="921">
        <f>IF(O400="",IF(ISNA(VLOOKUP(J405,O401:S416,4,0)),0,VLOOKUP(J405,O401:S416,4,0)),0)</f>
        <v>0</v>
      </c>
      <c r="K410" s="922" t="e">
        <f>IF(#REF!="",IF(ISNA(VLOOKUP(Q$45,$O$39:$R$57,3,0)),0,VLOOKUP(Q$45,$O$39:$R$57,3,0)),0)</f>
        <v>#REF!</v>
      </c>
      <c r="L410" s="921">
        <f>IF(O400="",IF(ISNA(VLOOKUP(L405,O401:S416,4,0)),0,VLOOKUP(L405,O401:S416,4,0)),0)</f>
        <v>0</v>
      </c>
      <c r="M410" s="922" t="e">
        <f>IF(#REF!="",IF(ISNA(VLOOKUP(S$45,$O$39:$R$57,3,0)),0,VLOOKUP(S$45,$O$39:$R$57,3,0)),0)</f>
        <v>#REF!</v>
      </c>
      <c r="N410" s="535">
        <f>IF(O400="",IF(ISNA(VLOOKUP(N404,O401:S416,4,0)),0,VLOOKUP(N404,O401:S416,4,0)),0)</f>
        <v>0</v>
      </c>
      <c r="O410" s="562"/>
      <c r="P410" s="563"/>
      <c r="Q410" s="563"/>
      <c r="R410" s="563"/>
      <c r="S410" s="561"/>
      <c r="T410" s="511"/>
      <c r="U410" s="511"/>
    </row>
    <row r="411" spans="2:21" s="539" customFormat="1" ht="17.25" customHeight="1">
      <c r="B411" s="995"/>
      <c r="C411" s="920" t="s">
        <v>549</v>
      </c>
      <c r="D411" s="920"/>
      <c r="E411" s="535">
        <f>IF(O400="",IF(ISNA(VLOOKUP(E404,O401:S416,5,0)),0,VLOOKUP(E404,O401:S416,5,0)),0)</f>
        <v>0</v>
      </c>
      <c r="F411" s="921">
        <f>IF(O400="",IF(ISNA(VLOOKUP(F405,O401:S416,5,0)),0,VLOOKUP(F405,O401:S416,5,0)),0)</f>
        <v>0</v>
      </c>
      <c r="G411" s="922" t="e">
        <f>IF(#REF!="",IF(ISNA(VLOOKUP(M$45,$O$39:$R$57,4,0)),0,VLOOKUP(M$45,$O$39:$R$57,4,0)),0)</f>
        <v>#REF!</v>
      </c>
      <c r="H411" s="921">
        <f>IF(O400="",IF(ISNA(VLOOKUP(H405,O401:S416,5,0)),0,VLOOKUP(H405,O401:S416,5,0)),0)</f>
        <v>0</v>
      </c>
      <c r="I411" s="922" t="e">
        <f>IF(#REF!="",IF(ISNA(VLOOKUP(O$45,$O$39:$R$57,4,0)),0,VLOOKUP(O$45,$O$39:$R$57,4,0)),0)</f>
        <v>#REF!</v>
      </c>
      <c r="J411" s="921">
        <f>IF(O400="",IF(ISNA(VLOOKUP(J405,O401:S416,5,0)),0,VLOOKUP(J405,O401:S416,5,0)),0)</f>
        <v>0</v>
      </c>
      <c r="K411" s="922" t="e">
        <f>IF(#REF!="",IF(ISNA(VLOOKUP(Q$45,$O$39:$R$57,4,0)),0,VLOOKUP(Q$45,$O$39:$R$57,4,0)),0)</f>
        <v>#REF!</v>
      </c>
      <c r="L411" s="921">
        <f>IF(O400="",IF(ISNA(VLOOKUP(L405,O401:S416,5,0)),0,VLOOKUP(L405,O401:S416,5,0)),0)</f>
        <v>0</v>
      </c>
      <c r="M411" s="922" t="e">
        <f>IF(#REF!="",IF(ISNA(VLOOKUP(S$45,$O$39:$R$57,4,0)),0,VLOOKUP(S$45,$O$39:$R$57,4,0)),0)</f>
        <v>#REF!</v>
      </c>
      <c r="N411" s="535">
        <f>IF(O400="",IF(ISNA(VLOOKUP(N404,O401:S416,5,0)),0,VLOOKUP(N404,O401:S416,5,0)),0)</f>
        <v>0</v>
      </c>
      <c r="O411" s="562"/>
      <c r="P411" s="563"/>
      <c r="Q411" s="563"/>
      <c r="R411" s="563"/>
      <c r="S411" s="561"/>
      <c r="T411" s="511"/>
      <c r="U411" s="511"/>
    </row>
    <row r="412" spans="2:21" s="539" customFormat="1" ht="17.25" customHeight="1">
      <c r="B412" s="995"/>
      <c r="C412" s="926" t="s">
        <v>550</v>
      </c>
      <c r="D412" s="926"/>
      <c r="E412" s="535"/>
      <c r="F412" s="921"/>
      <c r="G412" s="922"/>
      <c r="H412" s="921"/>
      <c r="I412" s="922"/>
      <c r="J412" s="921"/>
      <c r="K412" s="922"/>
      <c r="L412" s="921"/>
      <c r="M412" s="922"/>
      <c r="N412" s="535"/>
      <c r="O412" s="562"/>
      <c r="P412" s="563"/>
      <c r="Q412" s="563"/>
      <c r="R412" s="563"/>
      <c r="S412" s="561"/>
      <c r="T412" s="511"/>
      <c r="U412" s="511"/>
    </row>
    <row r="413" spans="2:21" s="539" customFormat="1" ht="17.25" customHeight="1">
      <c r="B413" s="995"/>
      <c r="C413" s="920" t="s">
        <v>548</v>
      </c>
      <c r="D413" s="920"/>
      <c r="E413" s="535">
        <f>IF(O400="",0,IF(ISNA(VLOOKUP(E404,O401:S416,4,0)),0,VLOOKUP(E404,O401:S416,4,0)))</f>
        <v>0</v>
      </c>
      <c r="F413" s="921">
        <f>IF(O400="",0,IF(ISNA(VLOOKUP(F405,O401:S416,4,0)),0,VLOOKUP(F405,O401:S416,4,0)))</f>
        <v>0</v>
      </c>
      <c r="G413" s="922" t="e">
        <f>IF(#REF!="",0,IF(ISNA(VLOOKUP(M$45,$O$39:$R$57,3,0)),0,VLOOKUP(M$45,$O$39:$R$57,3,0)))</f>
        <v>#REF!</v>
      </c>
      <c r="H413" s="921">
        <f>IF(O400="",0,IF(ISNA(VLOOKUP(H405,O401:S416,4,0)),0,VLOOKUP(H405,O401:S416,4,0)))</f>
        <v>0</v>
      </c>
      <c r="I413" s="922" t="e">
        <f>IF(#REF!="",0,IF(ISNA(VLOOKUP(O$45,$O$39:$R$57,3,0)),0,VLOOKUP(O$45,$O$39:$R$57,3,0)))</f>
        <v>#REF!</v>
      </c>
      <c r="J413" s="921">
        <f>IF(O400="",0,IF(ISNA(VLOOKUP(J405,O401:S416,4,0)),0,VLOOKUP(J405,O401:S416,4,0)))</f>
        <v>0</v>
      </c>
      <c r="K413" s="922" t="e">
        <f>IF(#REF!="",0,IF(ISNA(VLOOKUP(Q$45,$O$39:$R$57,3,0)),0,VLOOKUP(Q$45,$O$39:$R$57,3,0)))</f>
        <v>#REF!</v>
      </c>
      <c r="L413" s="921">
        <f>IF(O400="",0,IF(ISNA(VLOOKUP(L405,O401:S416,4,0)),0,VLOOKUP(L405,O401:S416,4,0)))</f>
        <v>0</v>
      </c>
      <c r="M413" s="922" t="e">
        <f>IF(#REF!="",0,IF(ISNA(VLOOKUP(S$45,$O$39:$R$57,3,0)),0,VLOOKUP(S$45,$O$39:$R$57,3,0)))</f>
        <v>#REF!</v>
      </c>
      <c r="N413" s="535">
        <f>IF(O400="",0,IF(ISNA(VLOOKUP(N404,O401:S416,4,0)),0,VLOOKUP(N404,O401:S416,4,0)))</f>
        <v>0</v>
      </c>
      <c r="O413" s="562"/>
      <c r="P413" s="563"/>
      <c r="Q413" s="563"/>
      <c r="R413" s="563"/>
      <c r="S413" s="561"/>
      <c r="T413" s="511"/>
      <c r="U413" s="511"/>
    </row>
    <row r="414" spans="2:21" s="539" customFormat="1" ht="17.25" customHeight="1">
      <c r="B414" s="995"/>
      <c r="C414" s="920" t="s">
        <v>549</v>
      </c>
      <c r="D414" s="920"/>
      <c r="E414" s="535">
        <f>IF(O400="",0,IF(ISNA(VLOOKUP(E404,O401:S416,5,0)),0,VLOOKUP(E404,O401:S416,5,0)))</f>
        <v>0</v>
      </c>
      <c r="F414" s="921">
        <f>IF(O400="",0,IF(ISNA(VLOOKUP(F405,O401:S416,5,0)),0,VLOOKUP(F405,O401:S416,5,0)))</f>
        <v>0</v>
      </c>
      <c r="G414" s="922" t="e">
        <f>IF(#REF!="",0,IF(ISNA(VLOOKUP(M$45,$O$39:$R$57,4,0)),0,VLOOKUP(M$45,$O$39:$R$57,4,0)))</f>
        <v>#REF!</v>
      </c>
      <c r="H414" s="921">
        <f>IF(O400="",0,IF(ISNA(VLOOKUP(H405,O401:S416,5,0)),0,VLOOKUP(H405,O401:S416,5,0)))</f>
        <v>0</v>
      </c>
      <c r="I414" s="922" t="e">
        <f>IF(#REF!="",0,IF(ISNA(VLOOKUP(O$45,$O$39:$R$57,4,0)),0,VLOOKUP(O$45,$O$39:$R$57,4,0)))</f>
        <v>#REF!</v>
      </c>
      <c r="J414" s="921">
        <f>IF(O400="",0,IF(ISNA(VLOOKUP(J405,O401:S416,5,0)),0,VLOOKUP(J405,O401:S416,5,0)))</f>
        <v>0</v>
      </c>
      <c r="K414" s="922" t="e">
        <f>IF(#REF!="",0,IF(ISNA(VLOOKUP(Q$45,$O$39:$R$57,4,0)),0,VLOOKUP(Q$45,$O$39:$R$57,4,0)))</f>
        <v>#REF!</v>
      </c>
      <c r="L414" s="921">
        <f>IF(O400="",0,IF(ISNA(VLOOKUP(L405,O401:S416,5,0)),0,VLOOKUP(L405,O401:S416,5,0)))</f>
        <v>0</v>
      </c>
      <c r="M414" s="922" t="e">
        <f>IF(#REF!="",0,IF(ISNA(VLOOKUP(S$45,$O$39:$R$57,4,0)),0,VLOOKUP(S$45,$O$39:$R$57,4,0)))</f>
        <v>#REF!</v>
      </c>
      <c r="N414" s="535">
        <f>IF(O400="",0,IF(ISNA(VLOOKUP(N404,O401:S416,5,0)),0,VLOOKUP(N404,O401:S416,5,0)))</f>
        <v>0</v>
      </c>
      <c r="O414" s="562"/>
      <c r="P414" s="563"/>
      <c r="Q414" s="563"/>
      <c r="R414" s="563"/>
      <c r="S414" s="561"/>
      <c r="T414" s="511"/>
      <c r="U414" s="511"/>
    </row>
    <row r="415" spans="2:21" s="539" customFormat="1" ht="15" customHeight="1">
      <c r="B415" s="995"/>
      <c r="C415" s="926" t="s">
        <v>284</v>
      </c>
      <c r="D415" s="927" t="s">
        <v>552</v>
      </c>
      <c r="E415" s="928"/>
      <c r="F415" s="928"/>
      <c r="G415" s="928"/>
      <c r="H415" s="928"/>
      <c r="I415" s="928"/>
      <c r="J415" s="929"/>
      <c r="K415" s="895" t="s">
        <v>553</v>
      </c>
      <c r="L415" s="895"/>
      <c r="M415" s="895"/>
      <c r="N415" s="895"/>
      <c r="O415" s="562"/>
      <c r="P415" s="563"/>
      <c r="Q415" s="563"/>
      <c r="R415" s="563"/>
      <c r="S415" s="561"/>
      <c r="T415" s="511"/>
      <c r="U415" s="511"/>
    </row>
    <row r="416" spans="2:21" s="539" customFormat="1" ht="31.5" customHeight="1">
      <c r="B416" s="995"/>
      <c r="C416" s="926"/>
      <c r="D416" s="923" t="str">
        <f>IF(nalog="","",nalog)</f>
        <v>общий</v>
      </c>
      <c r="E416" s="924"/>
      <c r="F416" s="924"/>
      <c r="G416" s="924"/>
      <c r="H416" s="924"/>
      <c r="I416" s="924"/>
      <c r="J416" s="925"/>
      <c r="K416" s="893" t="s">
        <v>670</v>
      </c>
      <c r="L416" s="893"/>
      <c r="M416" s="893"/>
      <c r="N416" s="893"/>
      <c r="O416" s="560"/>
      <c r="P416" s="561"/>
      <c r="Q416" s="561"/>
      <c r="R416" s="561"/>
      <c r="S416" s="561"/>
      <c r="T416" s="511"/>
      <c r="U416" s="511"/>
    </row>
    <row r="417" spans="1:21" ht="17.100000000000001" customHeight="1">
      <c r="B417" s="995"/>
      <c r="O417" s="511"/>
      <c r="P417" s="511"/>
      <c r="Q417" s="511"/>
      <c r="R417" s="511"/>
      <c r="S417" s="511"/>
      <c r="T417" s="511"/>
      <c r="U417" s="511"/>
    </row>
    <row r="418" spans="1:21" ht="17.100000000000001" customHeight="1">
      <c r="O418" s="511"/>
      <c r="P418" s="511"/>
      <c r="Q418" s="511"/>
      <c r="R418" s="511"/>
      <c r="S418" s="511"/>
      <c r="T418" s="511"/>
      <c r="U418" s="511"/>
    </row>
    <row r="419" spans="1:21" s="42" customFormat="1" ht="17.100000000000001" customHeight="1">
      <c r="A419" s="42" t="s">
        <v>675</v>
      </c>
    </row>
    <row r="420" spans="1:21" s="515" customFormat="1" ht="18" customHeight="1">
      <c r="B420" s="899"/>
      <c r="C420" s="1001"/>
      <c r="D420" s="1001"/>
      <c r="E420" s="1001"/>
      <c r="F420" s="1001"/>
      <c r="G420" s="558"/>
      <c r="H420" s="557"/>
      <c r="I420" s="557"/>
      <c r="J420" s="557"/>
      <c r="K420" s="557"/>
      <c r="L420" s="557"/>
      <c r="M420" s="557"/>
      <c r="N420" s="520"/>
      <c r="O420" s="520"/>
    </row>
    <row r="421" spans="1:21" s="515" customFormat="1" ht="20.25" customHeight="1">
      <c r="B421" s="899"/>
      <c r="C421" s="1002" t="s">
        <v>565</v>
      </c>
      <c r="D421" s="1003"/>
      <c r="E421" s="1003"/>
      <c r="F421" s="1004"/>
      <c r="G421" s="558"/>
      <c r="H421" s="557"/>
      <c r="I421" s="557"/>
      <c r="J421" s="557"/>
      <c r="K421" s="557"/>
      <c r="L421" s="557"/>
      <c r="M421" s="557"/>
      <c r="N421" s="520"/>
      <c r="O421" s="520"/>
    </row>
    <row r="422" spans="1:21" s="515" customFormat="1" ht="20.25" customHeight="1">
      <c r="B422" s="899"/>
      <c r="C422" s="926" t="s">
        <v>566</v>
      </c>
      <c r="D422" s="926"/>
      <c r="E422" s="514" t="s">
        <v>319</v>
      </c>
      <c r="F422" s="514" t="s">
        <v>318</v>
      </c>
      <c r="G422" s="558"/>
      <c r="H422" s="557"/>
      <c r="I422" s="557"/>
      <c r="J422" s="557"/>
      <c r="K422" s="557"/>
      <c r="L422" s="557"/>
      <c r="M422" s="557"/>
      <c r="N422" s="520"/>
      <c r="O422" s="520"/>
    </row>
    <row r="423" spans="1:21" s="515" customFormat="1" ht="20.25" customHeight="1">
      <c r="B423" s="899"/>
      <c r="C423" s="926"/>
      <c r="D423" s="926"/>
      <c r="E423" s="516" t="s">
        <v>668</v>
      </c>
      <c r="F423" s="516" t="s">
        <v>677</v>
      </c>
      <c r="G423" s="559"/>
      <c r="H423" s="557"/>
      <c r="I423" s="557"/>
      <c r="J423" s="557"/>
      <c r="K423" s="557"/>
      <c r="L423" s="557"/>
      <c r="M423" s="557"/>
      <c r="N423" s="520"/>
      <c r="O423" s="520"/>
    </row>
    <row r="424" spans="1:21" s="515" customFormat="1" ht="20.25" customHeight="1">
      <c r="B424" s="899"/>
      <c r="C424" s="930" t="s">
        <v>567</v>
      </c>
      <c r="D424" s="930"/>
      <c r="E424" s="931" t="str">
        <f>IF(H423="","",H423)</f>
        <v/>
      </c>
      <c r="F424" s="931"/>
      <c r="G424" s="558"/>
      <c r="H424" s="557"/>
      <c r="I424" s="557"/>
      <c r="J424" s="557"/>
      <c r="K424" s="557"/>
      <c r="L424" s="557"/>
      <c r="M424" s="557"/>
      <c r="N424" s="520"/>
      <c r="O424" s="520"/>
    </row>
    <row r="425" spans="1:21" s="515" customFormat="1" ht="20.25" customHeight="1">
      <c r="B425" s="899"/>
      <c r="C425" s="926" t="s">
        <v>284</v>
      </c>
      <c r="D425" s="514" t="s">
        <v>552</v>
      </c>
      <c r="E425" s="893" t="s">
        <v>559</v>
      </c>
      <c r="F425" s="893"/>
      <c r="G425" s="558"/>
      <c r="H425" s="557"/>
      <c r="I425" s="557"/>
      <c r="J425" s="557"/>
      <c r="K425" s="557"/>
      <c r="L425" s="557"/>
      <c r="M425" s="557"/>
      <c r="N425" s="520"/>
      <c r="O425" s="520"/>
    </row>
    <row r="426" spans="1:21" s="515" customFormat="1" ht="34.5" customHeight="1">
      <c r="B426" s="899"/>
      <c r="C426" s="926"/>
      <c r="D426" s="516" t="str">
        <f>IF(nalog="","",nalog)</f>
        <v>общий</v>
      </c>
      <c r="E426" s="893" t="s">
        <v>670</v>
      </c>
      <c r="F426" s="893"/>
      <c r="G426" s="558"/>
      <c r="H426" s="557"/>
      <c r="I426" s="557"/>
      <c r="J426" s="557"/>
      <c r="K426" s="557"/>
      <c r="L426" s="557"/>
      <c r="M426" s="557"/>
      <c r="N426" s="520"/>
      <c r="O426" s="520"/>
    </row>
    <row r="427" spans="1:21" s="515" customFormat="1" ht="13.5" customHeight="1">
      <c r="B427" s="899"/>
      <c r="C427" s="527"/>
      <c r="D427" s="546"/>
      <c r="E427" s="546"/>
      <c r="F427" s="546"/>
      <c r="G427" s="558"/>
      <c r="H427" s="520"/>
      <c r="I427" s="520"/>
      <c r="J427" s="520"/>
      <c r="K427" s="520"/>
      <c r="L427" s="520"/>
      <c r="M427" s="520"/>
      <c r="N427" s="520"/>
      <c r="O427" s="520"/>
    </row>
    <row r="428" spans="1:21" ht="17.100000000000001" customHeight="1">
      <c r="G428" s="511"/>
      <c r="H428" s="511"/>
      <c r="I428" s="511"/>
      <c r="J428" s="511"/>
      <c r="K428" s="511"/>
      <c r="L428" s="511"/>
      <c r="M428" s="511"/>
      <c r="N428" s="511"/>
      <c r="O428" s="511"/>
    </row>
    <row r="429" spans="1:21" s="42" customFormat="1" ht="17.100000000000001" customHeight="1">
      <c r="A429" s="42" t="s">
        <v>676</v>
      </c>
    </row>
    <row r="430" spans="1:21" s="515" customFormat="1" ht="15.75" customHeight="1">
      <c r="B430" s="899"/>
      <c r="C430" s="996"/>
      <c r="D430" s="996"/>
      <c r="E430" s="996"/>
      <c r="F430" s="996"/>
      <c r="G430" s="996"/>
      <c r="H430" s="996"/>
      <c r="I430" s="996"/>
      <c r="J430" s="556"/>
      <c r="K430" s="556"/>
      <c r="L430" s="556"/>
      <c r="M430" s="556"/>
      <c r="N430" s="556"/>
      <c r="O430" s="520"/>
      <c r="P430" s="520"/>
      <c r="Q430" s="520"/>
    </row>
    <row r="431" spans="1:21" s="515" customFormat="1" ht="15.75" customHeight="1">
      <c r="B431" s="899"/>
      <c r="C431" s="996" t="s">
        <v>681</v>
      </c>
      <c r="D431" s="996"/>
      <c r="E431" s="996"/>
      <c r="F431" s="996"/>
      <c r="G431" s="996"/>
      <c r="H431" s="996"/>
      <c r="I431" s="996"/>
      <c r="J431" s="556" t="str">
        <f>K431&amp;L431</f>
        <v>0</v>
      </c>
      <c r="K431" s="556">
        <f>K430</f>
        <v>0</v>
      </c>
      <c r="L431" s="557"/>
      <c r="M431" s="557"/>
      <c r="N431" s="557"/>
      <c r="O431" s="520"/>
      <c r="P431" s="520"/>
      <c r="Q431" s="520"/>
    </row>
    <row r="432" spans="1:21" s="515" customFormat="1" ht="15.75" customHeight="1">
      <c r="B432" s="899"/>
      <c r="C432" s="953"/>
      <c r="D432" s="953"/>
      <c r="E432" s="953"/>
      <c r="F432" s="953"/>
      <c r="G432" s="953"/>
      <c r="H432" s="953"/>
      <c r="I432" s="953"/>
      <c r="J432" s="556" t="str">
        <f t="shared" ref="J432:J453" si="0">K432&amp;L432</f>
        <v>0</v>
      </c>
      <c r="K432" s="556">
        <f t="shared" ref="K432:K453" si="1">K431</f>
        <v>0</v>
      </c>
      <c r="L432" s="557"/>
      <c r="M432" s="557"/>
      <c r="N432" s="557"/>
      <c r="O432" s="520"/>
      <c r="P432" s="520"/>
      <c r="Q432" s="520"/>
    </row>
    <row r="433" spans="2:19" s="515" customFormat="1" ht="15.6" customHeight="1">
      <c r="B433" s="899"/>
      <c r="C433" s="997" t="s">
        <v>570</v>
      </c>
      <c r="D433" s="998"/>
      <c r="E433" s="998"/>
      <c r="F433" s="998"/>
      <c r="G433" s="998"/>
      <c r="H433" s="998"/>
      <c r="I433" s="999"/>
      <c r="J433" s="556" t="str">
        <f t="shared" si="0"/>
        <v>0</v>
      </c>
      <c r="K433" s="556">
        <f t="shared" si="1"/>
        <v>0</v>
      </c>
      <c r="L433" s="556"/>
      <c r="M433" s="556"/>
      <c r="N433" s="556"/>
      <c r="O433" s="520"/>
      <c r="P433" s="520"/>
      <c r="Q433" s="520"/>
      <c r="R433" s="520"/>
      <c r="S433" s="520"/>
    </row>
    <row r="434" spans="2:19" s="515" customFormat="1" ht="15" customHeight="1">
      <c r="B434" s="899"/>
      <c r="C434" s="935" t="s">
        <v>566</v>
      </c>
      <c r="D434" s="896"/>
      <c r="E434" s="896"/>
      <c r="F434" s="896"/>
      <c r="G434" s="936"/>
      <c r="H434" s="514" t="s">
        <v>319</v>
      </c>
      <c r="I434" s="514" t="s">
        <v>318</v>
      </c>
      <c r="J434" s="556" t="str">
        <f t="shared" si="0"/>
        <v>0</v>
      </c>
      <c r="K434" s="556">
        <f t="shared" si="1"/>
        <v>0</v>
      </c>
      <c r="L434" s="556"/>
      <c r="M434" s="556"/>
      <c r="N434" s="556"/>
      <c r="O434" s="520"/>
      <c r="P434" s="520"/>
      <c r="Q434" s="520"/>
      <c r="R434" s="520"/>
      <c r="S434" s="520"/>
    </row>
    <row r="435" spans="2:19" s="515" customFormat="1" ht="15" customHeight="1">
      <c r="B435" s="899"/>
      <c r="C435" s="937"/>
      <c r="D435" s="1000"/>
      <c r="E435" s="1000"/>
      <c r="F435" s="1000"/>
      <c r="G435" s="938"/>
      <c r="H435" s="516" t="s">
        <v>668</v>
      </c>
      <c r="I435" s="516" t="s">
        <v>677</v>
      </c>
      <c r="J435" s="556" t="str">
        <f t="shared" si="0"/>
        <v>0</v>
      </c>
      <c r="K435" s="556">
        <f t="shared" si="1"/>
        <v>0</v>
      </c>
      <c r="L435" s="556"/>
      <c r="M435" s="556"/>
      <c r="N435" s="556"/>
      <c r="O435" s="520"/>
      <c r="P435" s="520"/>
      <c r="Q435" s="520"/>
      <c r="R435" s="520"/>
      <c r="S435" s="520"/>
    </row>
    <row r="436" spans="2:19" s="515" customFormat="1" ht="15.6" customHeight="1">
      <c r="B436" s="899"/>
      <c r="C436" s="932" t="s">
        <v>571</v>
      </c>
      <c r="D436" s="933"/>
      <c r="E436" s="933"/>
      <c r="F436" s="933"/>
      <c r="G436" s="933"/>
      <c r="H436" s="933"/>
      <c r="I436" s="934"/>
      <c r="J436" s="556" t="str">
        <f t="shared" si="0"/>
        <v>0</v>
      </c>
      <c r="K436" s="556">
        <f t="shared" si="1"/>
        <v>0</v>
      </c>
      <c r="L436" s="556"/>
      <c r="M436" s="556"/>
      <c r="N436" s="556"/>
      <c r="O436" s="520"/>
      <c r="P436" s="520"/>
      <c r="Q436" s="520"/>
      <c r="R436" s="520"/>
      <c r="S436" s="520"/>
    </row>
    <row r="437" spans="2:19" s="515" customFormat="1" ht="16.149999999999999" customHeight="1">
      <c r="B437" s="899"/>
      <c r="C437" s="935" t="s">
        <v>489</v>
      </c>
      <c r="D437" s="936"/>
      <c r="E437" s="927" t="s">
        <v>490</v>
      </c>
      <c r="F437" s="928"/>
      <c r="G437" s="928"/>
      <c r="H437" s="928"/>
      <c r="I437" s="929"/>
      <c r="J437" s="556" t="str">
        <f t="shared" si="0"/>
        <v>0</v>
      </c>
      <c r="K437" s="556">
        <f t="shared" si="1"/>
        <v>0</v>
      </c>
      <c r="L437" s="556"/>
      <c r="M437" s="556"/>
      <c r="N437" s="556"/>
      <c r="O437" s="520"/>
      <c r="P437" s="520"/>
      <c r="Q437" s="520"/>
      <c r="R437" s="520"/>
      <c r="S437" s="520"/>
    </row>
    <row r="438" spans="2:19" s="515" customFormat="1" ht="15" customHeight="1">
      <c r="B438" s="899"/>
      <c r="C438" s="937"/>
      <c r="D438" s="938"/>
      <c r="E438" s="514" t="s">
        <v>54</v>
      </c>
      <c r="F438" s="514" t="s">
        <v>55</v>
      </c>
      <c r="G438" s="514" t="s">
        <v>56</v>
      </c>
      <c r="H438" s="514" t="s">
        <v>57</v>
      </c>
      <c r="I438" s="514" t="s">
        <v>58</v>
      </c>
      <c r="J438" s="556" t="str">
        <f t="shared" si="0"/>
        <v>0</v>
      </c>
      <c r="K438" s="556">
        <f t="shared" si="1"/>
        <v>0</v>
      </c>
      <c r="L438" s="556"/>
      <c r="M438" s="556"/>
      <c r="N438" s="556"/>
      <c r="O438" s="520"/>
      <c r="P438" s="520"/>
      <c r="Q438" s="520"/>
      <c r="R438" s="520"/>
      <c r="S438" s="520"/>
    </row>
    <row r="439" spans="2:19" s="515" customFormat="1" ht="15" customHeight="1">
      <c r="B439" s="899"/>
      <c r="C439" s="949" t="s">
        <v>51</v>
      </c>
      <c r="D439" s="950"/>
      <c r="E439" s="535">
        <f>IF(ISNA(VLOOKUP(C439&amp;E438,J431:N453,5,FALSE)),0,VLOOKUP(C439&amp;E438,J431:N453,5,FALSE))</f>
        <v>0</v>
      </c>
      <c r="F439" s="535">
        <f>IF(ISNA(VLOOKUP(C439&amp;F438,J431:N453,5,FALSE)),0,VLOOKUP(C439&amp;F438,J431:N453,5,FALSE))</f>
        <v>0</v>
      </c>
      <c r="G439" s="535">
        <f>IF(ISNA(VLOOKUP(C439&amp;G438,J431:N453,5,FALSE)),0,VLOOKUP(C439&amp;G438,J431:N453,5,FALSE))</f>
        <v>0</v>
      </c>
      <c r="H439" s="535">
        <f>IF(ISNA(VLOOKUP(C439&amp;H438,J431:N453,5,FALSE)),0,VLOOKUP(C439&amp;H438,J431:N453,5,FALSE))</f>
        <v>0</v>
      </c>
      <c r="I439" s="535">
        <f>IF(ISNA(VLOOKUP(C439&amp;I438,J431:N453,5,FALSE)),0,VLOOKUP(C439&amp;I438,J431:N453,5,FALSE))</f>
        <v>0</v>
      </c>
      <c r="J439" s="556" t="str">
        <f t="shared" si="0"/>
        <v>0</v>
      </c>
      <c r="K439" s="556">
        <f t="shared" si="1"/>
        <v>0</v>
      </c>
      <c r="L439" s="556"/>
      <c r="M439" s="556"/>
      <c r="N439" s="556"/>
      <c r="O439" s="520"/>
      <c r="P439" s="520"/>
      <c r="Q439" s="520"/>
      <c r="R439" s="520"/>
      <c r="S439" s="520"/>
    </row>
    <row r="440" spans="2:19" s="515" customFormat="1" ht="15" customHeight="1">
      <c r="B440" s="899"/>
      <c r="C440" s="949" t="s">
        <v>52</v>
      </c>
      <c r="D440" s="950"/>
      <c r="E440" s="535">
        <f>IF(ISNA(VLOOKUP(C440&amp;E438,J431:N453,5,FALSE)),0,VLOOKUP(C440&amp;E438,J431:N453,5,FALSE))</f>
        <v>0</v>
      </c>
      <c r="F440" s="535">
        <f>IF(ISNA(VLOOKUP(C440&amp;F438,J431:N453,5,FALSE)),0,VLOOKUP(C440&amp;F438,J431:N453,5,FALSE))</f>
        <v>0</v>
      </c>
      <c r="G440" s="535">
        <f>IF(ISNA(VLOOKUP(C440&amp;G438,J431:N453,5,FALSE)),0,VLOOKUP(C440&amp;G438,J431:N453,5,FALSE))</f>
        <v>0</v>
      </c>
      <c r="H440" s="535">
        <f>IF(ISNA(VLOOKUP(C440&amp;H438,J431:N453,5,FALSE)),0,VLOOKUP(C440&amp;H438,J431:N453,5,FALSE))</f>
        <v>0</v>
      </c>
      <c r="I440" s="535">
        <f>IF(ISNA(VLOOKUP(C440&amp;I438,J431:N453,5,FALSE)),0,VLOOKUP(C440&amp;I438,J431:N453,5,FALSE))</f>
        <v>0</v>
      </c>
      <c r="J440" s="556" t="str">
        <f t="shared" si="0"/>
        <v>0</v>
      </c>
      <c r="K440" s="556">
        <f t="shared" si="1"/>
        <v>0</v>
      </c>
      <c r="L440" s="556"/>
      <c r="M440" s="556"/>
      <c r="N440" s="556"/>
      <c r="O440" s="520"/>
      <c r="P440" s="520"/>
      <c r="Q440" s="520"/>
      <c r="R440" s="520"/>
      <c r="S440" s="520"/>
    </row>
    <row r="441" spans="2:19" s="515" customFormat="1" ht="15" customHeight="1">
      <c r="B441" s="899"/>
      <c r="C441" s="949" t="s">
        <v>50</v>
      </c>
      <c r="D441" s="950"/>
      <c r="E441" s="535">
        <f>IF(ISNA(VLOOKUP(C441&amp;E438,J431:N453,5,FALSE)),0,VLOOKUP(C441&amp;E438,J431:N453,5,FALSE))</f>
        <v>0</v>
      </c>
      <c r="F441" s="535">
        <f>IF(ISNA(VLOOKUP(C441&amp;F438,J431:N453,5,FALSE)),0,VLOOKUP(C441&amp;F438,J431:N453,5,FALSE))</f>
        <v>0</v>
      </c>
      <c r="G441" s="535">
        <f>IF(ISNA(VLOOKUP(C441&amp;G438,J431:N453,5,FALSE)),0,VLOOKUP(C441&amp;G438,J431:N453,5,FALSE))</f>
        <v>0</v>
      </c>
      <c r="H441" s="535">
        <f>IF(ISNA(VLOOKUP(C441&amp;H438,J431:N453,5,FALSE)),0,VLOOKUP(C441&amp;H438,J431:N453,5,FALSE))</f>
        <v>0</v>
      </c>
      <c r="I441" s="535">
        <f>IF(ISNA(VLOOKUP(C441&amp;I438,J431:N453,5,FALSE)),0,VLOOKUP(C441&amp;I438,J431:N453,5,FALSE))</f>
        <v>0</v>
      </c>
      <c r="J441" s="556" t="str">
        <f t="shared" si="0"/>
        <v>0</v>
      </c>
      <c r="K441" s="556">
        <f t="shared" si="1"/>
        <v>0</v>
      </c>
      <c r="L441" s="556"/>
      <c r="M441" s="556"/>
      <c r="N441" s="556"/>
      <c r="O441" s="520"/>
      <c r="P441" s="520"/>
      <c r="Q441" s="520"/>
      <c r="R441" s="520"/>
      <c r="S441" s="520"/>
    </row>
    <row r="442" spans="2:19" s="515" customFormat="1" ht="15" customHeight="1">
      <c r="B442" s="899"/>
      <c r="C442" s="549"/>
      <c r="D442" s="549"/>
      <c r="E442" s="528"/>
      <c r="F442" s="528"/>
      <c r="G442" s="528"/>
      <c r="H442" s="528"/>
      <c r="I442" s="528"/>
      <c r="J442" s="556" t="str">
        <f t="shared" si="0"/>
        <v>0</v>
      </c>
      <c r="K442" s="556">
        <f t="shared" si="1"/>
        <v>0</v>
      </c>
      <c r="L442" s="556"/>
      <c r="M442" s="556"/>
      <c r="N442" s="556"/>
      <c r="O442" s="520"/>
      <c r="P442" s="520"/>
      <c r="Q442" s="520"/>
      <c r="R442" s="520"/>
      <c r="S442" s="520"/>
    </row>
    <row r="443" spans="2:19" s="515" customFormat="1" ht="15.75" customHeight="1">
      <c r="B443" s="899"/>
      <c r="C443" s="996" t="s">
        <v>680</v>
      </c>
      <c r="D443" s="996"/>
      <c r="E443" s="996"/>
      <c r="F443" s="996"/>
      <c r="G443" s="996"/>
      <c r="H443" s="996"/>
      <c r="I443" s="996"/>
      <c r="J443" s="556" t="str">
        <f t="shared" si="0"/>
        <v>0</v>
      </c>
      <c r="K443" s="556">
        <f t="shared" si="1"/>
        <v>0</v>
      </c>
      <c r="L443" s="557"/>
      <c r="M443" s="557"/>
      <c r="N443" s="556"/>
      <c r="O443" s="520"/>
      <c r="P443" s="520"/>
      <c r="Q443" s="520"/>
      <c r="R443" s="520"/>
      <c r="S443" s="520"/>
    </row>
    <row r="444" spans="2:19" s="515" customFormat="1" ht="15.75" customHeight="1">
      <c r="B444" s="899"/>
      <c r="C444" s="953" t="str">
        <f>IF(C432="","",C432)</f>
        <v/>
      </c>
      <c r="D444" s="953"/>
      <c r="E444" s="953"/>
      <c r="F444" s="953"/>
      <c r="G444" s="953"/>
      <c r="H444" s="953"/>
      <c r="I444" s="953"/>
      <c r="J444" s="556" t="str">
        <f t="shared" si="0"/>
        <v>0</v>
      </c>
      <c r="K444" s="556">
        <f t="shared" si="1"/>
        <v>0</v>
      </c>
      <c r="L444" s="557"/>
      <c r="M444" s="557"/>
      <c r="N444" s="556"/>
      <c r="O444" s="520"/>
      <c r="P444" s="520"/>
      <c r="Q444" s="520"/>
      <c r="R444" s="520"/>
      <c r="S444" s="520"/>
    </row>
    <row r="445" spans="2:19" s="515" customFormat="1" ht="15.6" customHeight="1">
      <c r="B445" s="899"/>
      <c r="C445" s="997" t="s">
        <v>570</v>
      </c>
      <c r="D445" s="998"/>
      <c r="E445" s="998"/>
      <c r="F445" s="998"/>
      <c r="G445" s="998"/>
      <c r="H445" s="998"/>
      <c r="I445" s="999"/>
      <c r="J445" s="556" t="str">
        <f t="shared" si="0"/>
        <v>0</v>
      </c>
      <c r="K445" s="556">
        <f t="shared" si="1"/>
        <v>0</v>
      </c>
      <c r="L445" s="557"/>
      <c r="M445" s="557"/>
      <c r="N445" s="556"/>
      <c r="O445" s="520"/>
      <c r="P445" s="520"/>
      <c r="Q445" s="520"/>
      <c r="R445" s="520"/>
      <c r="S445" s="520"/>
    </row>
    <row r="446" spans="2:19" s="515" customFormat="1" ht="15" customHeight="1">
      <c r="B446" s="899"/>
      <c r="C446" s="935" t="s">
        <v>566</v>
      </c>
      <c r="D446" s="896"/>
      <c r="E446" s="896"/>
      <c r="F446" s="896"/>
      <c r="G446" s="936"/>
      <c r="H446" s="514" t="s">
        <v>319</v>
      </c>
      <c r="I446" s="514" t="s">
        <v>318</v>
      </c>
      <c r="J446" s="556" t="str">
        <f t="shared" si="0"/>
        <v>0</v>
      </c>
      <c r="K446" s="556">
        <f t="shared" si="1"/>
        <v>0</v>
      </c>
      <c r="L446" s="557"/>
      <c r="M446" s="557"/>
      <c r="N446" s="556"/>
      <c r="O446" s="520"/>
      <c r="P446" s="520"/>
      <c r="Q446" s="520"/>
      <c r="R446" s="520"/>
      <c r="S446" s="520"/>
    </row>
    <row r="447" spans="2:19" s="515" customFormat="1" ht="15" customHeight="1">
      <c r="B447" s="899"/>
      <c r="C447" s="937"/>
      <c r="D447" s="1000"/>
      <c r="E447" s="1000"/>
      <c r="F447" s="1000"/>
      <c r="G447" s="938"/>
      <c r="H447" s="516" t="str">
        <f>IF(H435="","",H435)</f>
        <v>date_start</v>
      </c>
      <c r="I447" s="516" t="str">
        <f>IF(I435="","",I435)</f>
        <v>date_end</v>
      </c>
      <c r="J447" s="556" t="str">
        <f t="shared" si="0"/>
        <v>0</v>
      </c>
      <c r="K447" s="556">
        <f t="shared" si="1"/>
        <v>0</v>
      </c>
      <c r="L447" s="557"/>
      <c r="M447" s="557"/>
      <c r="N447" s="556"/>
      <c r="O447" s="520"/>
      <c r="P447" s="520"/>
      <c r="Q447" s="520"/>
      <c r="R447" s="520"/>
      <c r="S447" s="520"/>
    </row>
    <row r="448" spans="2:19" s="515" customFormat="1" ht="15.6" customHeight="1">
      <c r="B448" s="899"/>
      <c r="C448" s="932" t="s">
        <v>571</v>
      </c>
      <c r="D448" s="933"/>
      <c r="E448" s="933"/>
      <c r="F448" s="933"/>
      <c r="G448" s="933"/>
      <c r="H448" s="933"/>
      <c r="I448" s="934"/>
      <c r="J448" s="556" t="str">
        <f t="shared" si="0"/>
        <v>0</v>
      </c>
      <c r="K448" s="556">
        <f t="shared" si="1"/>
        <v>0</v>
      </c>
      <c r="L448" s="557"/>
      <c r="M448" s="557"/>
      <c r="N448" s="556"/>
      <c r="O448" s="520"/>
      <c r="P448" s="520"/>
      <c r="Q448" s="520"/>
      <c r="R448" s="520"/>
      <c r="S448" s="520"/>
    </row>
    <row r="449" spans="1:19" s="515" customFormat="1" ht="16.149999999999999" customHeight="1">
      <c r="B449" s="899"/>
      <c r="C449" s="935" t="s">
        <v>489</v>
      </c>
      <c r="D449" s="936"/>
      <c r="E449" s="927" t="s">
        <v>490</v>
      </c>
      <c r="F449" s="928"/>
      <c r="G449" s="928"/>
      <c r="H449" s="928"/>
      <c r="I449" s="929"/>
      <c r="J449" s="556" t="str">
        <f t="shared" si="0"/>
        <v>0</v>
      </c>
      <c r="K449" s="556">
        <f t="shared" si="1"/>
        <v>0</v>
      </c>
      <c r="L449" s="557"/>
      <c r="M449" s="557"/>
      <c r="N449" s="556"/>
      <c r="O449" s="520"/>
      <c r="P449" s="520"/>
      <c r="Q449" s="520"/>
      <c r="R449" s="520"/>
      <c r="S449" s="520"/>
    </row>
    <row r="450" spans="1:19" s="515" customFormat="1" ht="15" customHeight="1">
      <c r="B450" s="899"/>
      <c r="C450" s="937"/>
      <c r="D450" s="938"/>
      <c r="E450" s="514" t="s">
        <v>54</v>
      </c>
      <c r="F450" s="514" t="s">
        <v>55</v>
      </c>
      <c r="G450" s="514" t="s">
        <v>56</v>
      </c>
      <c r="H450" s="514" t="s">
        <v>57</v>
      </c>
      <c r="I450" s="514" t="s">
        <v>58</v>
      </c>
      <c r="J450" s="556" t="str">
        <f t="shared" si="0"/>
        <v>0</v>
      </c>
      <c r="K450" s="556">
        <f t="shared" si="1"/>
        <v>0</v>
      </c>
      <c r="L450" s="556"/>
      <c r="M450" s="556"/>
      <c r="N450" s="556"/>
      <c r="O450" s="520"/>
      <c r="P450" s="520"/>
      <c r="Q450" s="520"/>
      <c r="R450" s="520"/>
      <c r="S450" s="520"/>
    </row>
    <row r="451" spans="1:19" s="515" customFormat="1" ht="15" customHeight="1">
      <c r="B451" s="899"/>
      <c r="C451" s="949" t="s">
        <v>51</v>
      </c>
      <c r="D451" s="950"/>
      <c r="E451" s="535">
        <f>IF(ISNA(VLOOKUP(C451&amp;E450,J431:N453,4,FALSE)),0,VLOOKUP(C451&amp;E450,J431:N453,4,FALSE))</f>
        <v>0</v>
      </c>
      <c r="F451" s="535">
        <f>IF(ISNA(VLOOKUP(C451&amp;F450,J431:N453,4,FALSE)),0,VLOOKUP(C451&amp;F450,J431:N453,4,FALSE))</f>
        <v>0</v>
      </c>
      <c r="G451" s="535">
        <f>IF(ISNA(VLOOKUP(C451&amp;G450,J431:N453,4,FALSE)),0,VLOOKUP(C451&amp;G450,J431:N453,4,FALSE))</f>
        <v>0</v>
      </c>
      <c r="H451" s="535">
        <f>IF(ISNA(VLOOKUP(C451&amp;H450,J431:N453,4,FALSE)),0,VLOOKUP(C451&amp;H450,J431:N453,4,FALSE))</f>
        <v>0</v>
      </c>
      <c r="I451" s="535">
        <f>IF(ISNA(VLOOKUP(C451&amp;I450,J431:N453,4,FALSE)),0,VLOOKUP(C451&amp;I450,J431:N453,4,FALSE))</f>
        <v>0</v>
      </c>
      <c r="J451" s="556" t="str">
        <f t="shared" si="0"/>
        <v>0</v>
      </c>
      <c r="K451" s="556">
        <f t="shared" si="1"/>
        <v>0</v>
      </c>
      <c r="L451" s="556"/>
      <c r="M451" s="556"/>
      <c r="N451" s="556"/>
      <c r="O451" s="520"/>
      <c r="P451" s="520"/>
      <c r="Q451" s="520"/>
      <c r="R451" s="520"/>
      <c r="S451" s="520"/>
    </row>
    <row r="452" spans="1:19" s="515" customFormat="1" ht="15" customHeight="1">
      <c r="B452" s="899"/>
      <c r="C452" s="949" t="s">
        <v>52</v>
      </c>
      <c r="D452" s="950"/>
      <c r="E452" s="535">
        <f>IF(ISNA(VLOOKUP(C452&amp;E450,J431:N453,4,FALSE)),0,VLOOKUP(C452&amp;E450,J431:N453,4,FALSE))</f>
        <v>0</v>
      </c>
      <c r="F452" s="535">
        <f>IF(ISNA(VLOOKUP(C452&amp;F450,J431:N453,4,FALSE)),0,VLOOKUP(C452&amp;F450,J431:N453,4,FALSE))</f>
        <v>0</v>
      </c>
      <c r="G452" s="535">
        <f>IF(ISNA(VLOOKUP(C452&amp;G450,J431:N453,4,FALSE)),0,VLOOKUP(C452&amp;G450,J431:N453,4,FALSE))</f>
        <v>0</v>
      </c>
      <c r="H452" s="535">
        <f>IF(ISNA(VLOOKUP(C452&amp;H450,J431:N453,4,FALSE)),0,VLOOKUP(C452&amp;H450,J431:N453,4,FALSE))</f>
        <v>0</v>
      </c>
      <c r="I452" s="535">
        <f>IF(ISNA(VLOOKUP(C452&amp;I450,J431:N453,4,FALSE)),0,VLOOKUP(C452&amp;I450,J431:N453,4,FALSE))</f>
        <v>0</v>
      </c>
      <c r="J452" s="556" t="str">
        <f t="shared" si="0"/>
        <v>0</v>
      </c>
      <c r="K452" s="556">
        <f t="shared" si="1"/>
        <v>0</v>
      </c>
      <c r="L452" s="556"/>
      <c r="M452" s="556"/>
      <c r="N452" s="556"/>
      <c r="O452" s="520"/>
      <c r="P452" s="520"/>
      <c r="Q452" s="520"/>
      <c r="R452" s="520"/>
      <c r="S452" s="520"/>
    </row>
    <row r="453" spans="1:19" s="515" customFormat="1" ht="15" customHeight="1">
      <c r="B453" s="899"/>
      <c r="C453" s="949" t="s">
        <v>50</v>
      </c>
      <c r="D453" s="950"/>
      <c r="E453" s="535">
        <f>IF(ISNA(VLOOKUP(C453&amp;E450,J431:N453,4,FALSE)),0,VLOOKUP(C453&amp;E450,J431:N453,4,FALSE))</f>
        <v>0</v>
      </c>
      <c r="F453" s="535">
        <f>IF(ISNA(VLOOKUP(C453&amp;F450,J431:N453,4,FALSE)),0,VLOOKUP(C453&amp;F450,J431:N453,4,FALSE))</f>
        <v>0</v>
      </c>
      <c r="G453" s="535">
        <f>IF(ISNA(VLOOKUP(C453&amp;G450,J431:N453,4,FALSE)),0,VLOOKUP(C453&amp;G450,J431:N453,4,FALSE))</f>
        <v>0</v>
      </c>
      <c r="H453" s="535">
        <f>IF(ISNA(VLOOKUP(C453&amp;H450,J431:N453,4,FALSE)),0,VLOOKUP(C453&amp;H450,J431:N453,4,FALSE))</f>
        <v>0</v>
      </c>
      <c r="I453" s="535">
        <f>IF(ISNA(VLOOKUP(C453&amp;I450,J431:N453,4,FALSE)),0,VLOOKUP(C453&amp;I450,J431:N453,4,FALSE))</f>
        <v>0</v>
      </c>
      <c r="J453" s="556" t="str">
        <f t="shared" si="0"/>
        <v>0</v>
      </c>
      <c r="K453" s="556">
        <f t="shared" si="1"/>
        <v>0</v>
      </c>
      <c r="L453" s="556"/>
      <c r="M453" s="556"/>
      <c r="N453" s="556"/>
      <c r="O453" s="520"/>
      <c r="P453" s="520"/>
      <c r="Q453" s="520"/>
      <c r="R453" s="520"/>
      <c r="S453" s="520"/>
    </row>
    <row r="454" spans="1:19" s="515" customFormat="1" ht="15" customHeight="1">
      <c r="B454" s="899"/>
      <c r="C454" s="549"/>
      <c r="D454" s="549"/>
      <c r="E454" s="528"/>
      <c r="F454" s="528"/>
      <c r="G454" s="528"/>
      <c r="H454" s="528"/>
      <c r="I454" s="528"/>
      <c r="J454" s="556"/>
      <c r="K454" s="556"/>
      <c r="L454" s="556"/>
      <c r="M454" s="556"/>
      <c r="N454" s="556"/>
      <c r="O454" s="520"/>
      <c r="P454" s="520"/>
      <c r="Q454" s="520"/>
    </row>
    <row r="455" spans="1:19" s="42" customFormat="1" ht="17.100000000000001" customHeight="1">
      <c r="A455" s="42" t="s">
        <v>679</v>
      </c>
    </row>
    <row r="456" spans="1:19" ht="17.100000000000001" customHeight="1">
      <c r="J456" s="511"/>
      <c r="K456" s="511"/>
      <c r="L456" s="511"/>
      <c r="M456" s="511"/>
      <c r="N456" s="511"/>
      <c r="O456" s="511"/>
      <c r="P456" s="511"/>
      <c r="Q456" s="511"/>
      <c r="R456" s="511"/>
    </row>
    <row r="457" spans="1:19" s="515" customFormat="1" ht="13.5" customHeight="1">
      <c r="B457" s="899"/>
      <c r="C457" s="953"/>
      <c r="D457" s="953"/>
      <c r="E457" s="953"/>
      <c r="F457" s="953"/>
      <c r="G457" s="953"/>
      <c r="H457" s="953"/>
      <c r="I457" s="953"/>
      <c r="J457" s="520"/>
      <c r="K457" s="520"/>
      <c r="L457" s="520"/>
      <c r="M457" s="520"/>
      <c r="N457" s="520"/>
      <c r="O457" s="520"/>
      <c r="P457" s="520"/>
      <c r="Q457" s="520"/>
      <c r="R457" s="520"/>
    </row>
    <row r="458" spans="1:19" s="515" customFormat="1" ht="31.15" customHeight="1">
      <c r="B458" s="899"/>
      <c r="C458" s="1002" t="s">
        <v>573</v>
      </c>
      <c r="D458" s="1003"/>
      <c r="E458" s="1003"/>
      <c r="F458" s="1003"/>
      <c r="G458" s="1003"/>
      <c r="H458" s="1003"/>
      <c r="I458" s="1004"/>
      <c r="J458" s="556"/>
      <c r="K458" s="556"/>
      <c r="L458" s="556"/>
      <c r="M458" s="556"/>
      <c r="N458" s="556"/>
      <c r="O458" s="556"/>
      <c r="P458" s="556"/>
      <c r="Q458" s="520"/>
      <c r="R458" s="520"/>
    </row>
    <row r="459" spans="1:19" s="515" customFormat="1" ht="15.6" customHeight="1">
      <c r="B459" s="899"/>
      <c r="C459" s="1005" t="s">
        <v>574</v>
      </c>
      <c r="D459" s="1005"/>
      <c r="E459" s="1005"/>
      <c r="F459" s="1005"/>
      <c r="G459" s="895" t="s">
        <v>319</v>
      </c>
      <c r="H459" s="895"/>
      <c r="I459" s="514" t="s">
        <v>318</v>
      </c>
      <c r="J459" s="556"/>
      <c r="K459" s="556"/>
      <c r="L459" s="556"/>
      <c r="M459" s="556"/>
      <c r="N459" s="556"/>
      <c r="O459" s="556"/>
      <c r="P459" s="556"/>
      <c r="Q459" s="520"/>
      <c r="R459" s="520"/>
    </row>
    <row r="460" spans="1:19" s="515" customFormat="1" ht="15" customHeight="1">
      <c r="B460" s="899"/>
      <c r="C460" s="1005"/>
      <c r="D460" s="1005"/>
      <c r="E460" s="1005"/>
      <c r="F460" s="1005"/>
      <c r="G460" s="893" t="s">
        <v>668</v>
      </c>
      <c r="H460" s="893"/>
      <c r="I460" s="516" t="s">
        <v>677</v>
      </c>
      <c r="J460" s="556"/>
      <c r="K460" s="556"/>
      <c r="L460" s="556"/>
      <c r="M460" s="556"/>
      <c r="N460" s="556"/>
      <c r="O460" s="556"/>
      <c r="P460" s="556"/>
      <c r="Q460" s="520"/>
      <c r="R460" s="520"/>
    </row>
    <row r="461" spans="1:19" s="515" customFormat="1" ht="15.6" customHeight="1">
      <c r="B461" s="899"/>
      <c r="C461" s="930" t="s">
        <v>575</v>
      </c>
      <c r="D461" s="930"/>
      <c r="E461" s="930"/>
      <c r="F461" s="930"/>
      <c r="G461" s="930"/>
      <c r="H461" s="930"/>
      <c r="I461" s="930"/>
      <c r="J461" s="556"/>
      <c r="K461" s="556"/>
      <c r="L461" s="556"/>
      <c r="M461" s="556"/>
      <c r="N461" s="556"/>
      <c r="O461" s="556"/>
      <c r="P461" s="556"/>
      <c r="Q461" s="520"/>
      <c r="R461" s="520"/>
    </row>
    <row r="462" spans="1:19" s="515" customFormat="1" ht="16.899999999999999" customHeight="1">
      <c r="B462" s="899"/>
      <c r="C462" s="926" t="s">
        <v>576</v>
      </c>
      <c r="D462" s="895" t="s">
        <v>577</v>
      </c>
      <c r="E462" s="895"/>
      <c r="F462" s="895"/>
      <c r="G462" s="895"/>
      <c r="H462" s="895"/>
      <c r="I462" s="895"/>
      <c r="J462" s="556"/>
      <c r="K462" s="556"/>
      <c r="L462" s="556"/>
      <c r="M462" s="556"/>
      <c r="N462" s="556"/>
      <c r="O462" s="556"/>
      <c r="P462" s="556"/>
      <c r="Q462" s="520"/>
      <c r="R462" s="520"/>
    </row>
    <row r="463" spans="1:19" s="515" customFormat="1" ht="15.6" customHeight="1">
      <c r="B463" s="899"/>
      <c r="C463" s="926"/>
      <c r="D463" s="1006" t="s">
        <v>544</v>
      </c>
      <c r="E463" s="1007"/>
      <c r="F463" s="895" t="s">
        <v>578</v>
      </c>
      <c r="G463" s="895"/>
      <c r="H463" s="895"/>
      <c r="I463" s="895"/>
      <c r="J463" s="556"/>
      <c r="K463" s="556"/>
      <c r="L463" s="556"/>
      <c r="M463" s="556"/>
      <c r="N463" s="556"/>
      <c r="O463" s="556"/>
      <c r="P463" s="556"/>
      <c r="Q463" s="520"/>
      <c r="R463" s="520"/>
    </row>
    <row r="464" spans="1:19" s="515" customFormat="1" ht="62.45" customHeight="1">
      <c r="B464" s="899"/>
      <c r="C464" s="926"/>
      <c r="D464" s="1008"/>
      <c r="E464" s="1009"/>
      <c r="F464" s="895" t="s">
        <v>579</v>
      </c>
      <c r="G464" s="895"/>
      <c r="H464" s="895" t="s">
        <v>580</v>
      </c>
      <c r="I464" s="895"/>
      <c r="J464" s="556"/>
      <c r="K464" s="556"/>
      <c r="L464" s="556"/>
      <c r="M464" s="556"/>
      <c r="N464" s="556"/>
      <c r="O464" s="556"/>
      <c r="P464" s="556"/>
      <c r="Q464" s="520"/>
      <c r="R464" s="520"/>
    </row>
    <row r="465" spans="2:18" s="515" customFormat="1" ht="22.15" customHeight="1">
      <c r="B465" s="899"/>
      <c r="C465" s="535">
        <f>K460</f>
        <v>0</v>
      </c>
      <c r="D465" s="921">
        <f>IF(isComponent="нет",L460,M460)</f>
        <v>0</v>
      </c>
      <c r="E465" s="922"/>
      <c r="F465" s="921">
        <f>IF(isComponent="нет",Q460,O460)</f>
        <v>0</v>
      </c>
      <c r="G465" s="922"/>
      <c r="H465" s="921">
        <f>IF(isComponent="нет",P460,N460)</f>
        <v>0</v>
      </c>
      <c r="I465" s="922"/>
      <c r="J465" s="556"/>
      <c r="K465" s="556"/>
      <c r="L465" s="556"/>
      <c r="M465" s="556"/>
      <c r="N465" s="556"/>
      <c r="O465" s="556"/>
      <c r="P465" s="556"/>
      <c r="Q465" s="520"/>
      <c r="R465" s="520"/>
    </row>
    <row r="466" spans="2:18" s="515" customFormat="1" ht="15.6" customHeight="1">
      <c r="B466" s="899"/>
      <c r="C466" s="895" t="s">
        <v>284</v>
      </c>
      <c r="D466" s="514" t="s">
        <v>552</v>
      </c>
      <c r="E466" s="895" t="s">
        <v>559</v>
      </c>
      <c r="F466" s="895"/>
      <c r="G466" s="895"/>
      <c r="H466" s="895"/>
      <c r="I466" s="895"/>
      <c r="J466" s="556"/>
      <c r="K466" s="556"/>
      <c r="L466" s="556"/>
      <c r="M466" s="556"/>
      <c r="N466" s="556"/>
      <c r="O466" s="556"/>
      <c r="P466" s="556"/>
      <c r="Q466" s="520"/>
      <c r="R466" s="520"/>
    </row>
    <row r="467" spans="2:18" s="515" customFormat="1" ht="30.6" customHeight="1">
      <c r="B467" s="899"/>
      <c r="C467" s="895"/>
      <c r="D467" s="516" t="str">
        <f>IF(nalog="","",nalog)</f>
        <v>общий</v>
      </c>
      <c r="E467" s="893" t="s">
        <v>670</v>
      </c>
      <c r="F467" s="893"/>
      <c r="G467" s="893"/>
      <c r="H467" s="893"/>
      <c r="I467" s="893"/>
      <c r="J467" s="556"/>
      <c r="K467" s="556"/>
      <c r="L467" s="556"/>
      <c r="M467" s="556"/>
      <c r="N467" s="556"/>
      <c r="O467" s="556"/>
      <c r="P467" s="556"/>
      <c r="Q467" s="520"/>
      <c r="R467" s="520"/>
    </row>
    <row r="468" spans="2:18" s="515" customFormat="1" ht="15" customHeight="1">
      <c r="B468" s="899"/>
      <c r="J468" s="520"/>
      <c r="K468" s="520"/>
      <c r="L468" s="520"/>
      <c r="M468" s="520"/>
      <c r="N468" s="520"/>
      <c r="O468" s="520"/>
      <c r="P468" s="520"/>
      <c r="Q468" s="520"/>
      <c r="R468" s="520"/>
    </row>
    <row r="469" spans="2:18" ht="17.100000000000001" customHeight="1">
      <c r="J469" s="511"/>
      <c r="K469" s="511"/>
      <c r="L469" s="511"/>
      <c r="M469" s="511"/>
      <c r="N469" s="511"/>
      <c r="O469" s="511"/>
      <c r="P469" s="511"/>
      <c r="Q469" s="511"/>
      <c r="R469" s="511"/>
    </row>
    <row r="470" spans="2:18" ht="17.100000000000001" customHeight="1">
      <c r="J470" s="511"/>
      <c r="K470" s="511"/>
      <c r="L470" s="511"/>
      <c r="M470" s="511"/>
      <c r="N470" s="511"/>
      <c r="O470" s="511"/>
      <c r="P470" s="511"/>
      <c r="Q470" s="511"/>
      <c r="R470" s="511"/>
    </row>
  </sheetData>
  <sheetProtection formatColumns="0" formatRows="0"/>
  <dataConsolidate/>
  <mergeCells count="485">
    <mergeCell ref="A180:A191"/>
    <mergeCell ref="B181:B190"/>
    <mergeCell ref="C182:C189"/>
    <mergeCell ref="D183:D188"/>
    <mergeCell ref="E184:E187"/>
    <mergeCell ref="K184:K187"/>
    <mergeCell ref="N183:AF183"/>
    <mergeCell ref="O117:V117"/>
    <mergeCell ref="O167:W167"/>
    <mergeCell ref="O168:W168"/>
    <mergeCell ref="O169:W169"/>
    <mergeCell ref="O170:W170"/>
    <mergeCell ref="N180:AF180"/>
    <mergeCell ref="N182:AF182"/>
    <mergeCell ref="T122:T123"/>
    <mergeCell ref="S122:S123"/>
    <mergeCell ref="V184:V185"/>
    <mergeCell ref="D97:D106"/>
    <mergeCell ref="E98:E105"/>
    <mergeCell ref="AE184:AE185"/>
    <mergeCell ref="AD184:AD185"/>
    <mergeCell ref="AC184:AC185"/>
    <mergeCell ref="AB184:AB185"/>
    <mergeCell ref="P184:P186"/>
    <mergeCell ref="J100:J103"/>
    <mergeCell ref="N181:AF181"/>
    <mergeCell ref="B134:B145"/>
    <mergeCell ref="C135:C144"/>
    <mergeCell ref="G100:G103"/>
    <mergeCell ref="A167:A176"/>
    <mergeCell ref="B168:B175"/>
    <mergeCell ref="C169:C174"/>
    <mergeCell ref="D170:D173"/>
    <mergeCell ref="A94:A109"/>
    <mergeCell ref="B95:B108"/>
    <mergeCell ref="C96:C107"/>
    <mergeCell ref="A150:A163"/>
    <mergeCell ref="B151:B162"/>
    <mergeCell ref="C152:C161"/>
    <mergeCell ref="D153:D160"/>
    <mergeCell ref="E154:E159"/>
    <mergeCell ref="F155:F158"/>
    <mergeCell ref="D136:D143"/>
    <mergeCell ref="E137:E142"/>
    <mergeCell ref="F138:F141"/>
    <mergeCell ref="A116:A129"/>
    <mergeCell ref="B117:B128"/>
    <mergeCell ref="C118:C127"/>
    <mergeCell ref="D119:D126"/>
    <mergeCell ref="E120:E125"/>
    <mergeCell ref="F121:F124"/>
    <mergeCell ref="A133:A146"/>
    <mergeCell ref="A77:A90"/>
    <mergeCell ref="B78:B89"/>
    <mergeCell ref="C79:C88"/>
    <mergeCell ref="D80:D87"/>
    <mergeCell ref="E81:E86"/>
    <mergeCell ref="F82:F85"/>
    <mergeCell ref="O150:V150"/>
    <mergeCell ref="O138:V138"/>
    <mergeCell ref="O118:V118"/>
    <mergeCell ref="F48:F51"/>
    <mergeCell ref="A60:A73"/>
    <mergeCell ref="B61:B72"/>
    <mergeCell ref="C62:C71"/>
    <mergeCell ref="D63:D70"/>
    <mergeCell ref="E64:E69"/>
    <mergeCell ref="F65:F68"/>
    <mergeCell ref="R156:R157"/>
    <mergeCell ref="O151:V151"/>
    <mergeCell ref="O152:V152"/>
    <mergeCell ref="O153:V153"/>
    <mergeCell ref="O155:V155"/>
    <mergeCell ref="O154:V154"/>
    <mergeCell ref="O26:V26"/>
    <mergeCell ref="O48:V48"/>
    <mergeCell ref="B291:B292"/>
    <mergeCell ref="F291:F292"/>
    <mergeCell ref="G291:G292"/>
    <mergeCell ref="H291:H292"/>
    <mergeCell ref="O134:V134"/>
    <mergeCell ref="U194:U195"/>
    <mergeCell ref="V198:V199"/>
    <mergeCell ref="U198:U199"/>
    <mergeCell ref="B457:B468"/>
    <mergeCell ref="C457:I457"/>
    <mergeCell ref="C432:I432"/>
    <mergeCell ref="C431:I431"/>
    <mergeCell ref="H464:I464"/>
    <mergeCell ref="D465:E465"/>
    <mergeCell ref="F465:G465"/>
    <mergeCell ref="H465:I465"/>
    <mergeCell ref="C466:C467"/>
    <mergeCell ref="E466:I466"/>
    <mergeCell ref="E467:I467"/>
    <mergeCell ref="C462:C464"/>
    <mergeCell ref="D462:I462"/>
    <mergeCell ref="D463:E464"/>
    <mergeCell ref="F463:I463"/>
    <mergeCell ref="F464:G464"/>
    <mergeCell ref="G460:H460"/>
    <mergeCell ref="C461:I461"/>
    <mergeCell ref="C453:D453"/>
    <mergeCell ref="C444:I444"/>
    <mergeCell ref="C445:I445"/>
    <mergeCell ref="C446:G447"/>
    <mergeCell ref="E449:I449"/>
    <mergeCell ref="C458:I458"/>
    <mergeCell ref="C459:F460"/>
    <mergeCell ref="G459:H459"/>
    <mergeCell ref="C452:D452"/>
    <mergeCell ref="C439:D439"/>
    <mergeCell ref="C440:D440"/>
    <mergeCell ref="C441:D441"/>
    <mergeCell ref="C448:I448"/>
    <mergeCell ref="C449:D450"/>
    <mergeCell ref="C443:I443"/>
    <mergeCell ref="B398:B417"/>
    <mergeCell ref="B430:B454"/>
    <mergeCell ref="C430:I430"/>
    <mergeCell ref="C433:I433"/>
    <mergeCell ref="C434:G435"/>
    <mergeCell ref="D415:J415"/>
    <mergeCell ref="B420:B427"/>
    <mergeCell ref="C451:D451"/>
    <mergeCell ref="C420:F420"/>
    <mergeCell ref="C421:F421"/>
    <mergeCell ref="D331:E331"/>
    <mergeCell ref="U139:U140"/>
    <mergeCell ref="G324:G325"/>
    <mergeCell ref="H324:H325"/>
    <mergeCell ref="I324:I325"/>
    <mergeCell ref="Q198:Q200"/>
    <mergeCell ref="O198:O200"/>
    <mergeCell ref="P198:P200"/>
    <mergeCell ref="T198:T199"/>
    <mergeCell ref="Q194:Q196"/>
    <mergeCell ref="S198:S199"/>
    <mergeCell ref="H9:H12"/>
    <mergeCell ref="I154:I159"/>
    <mergeCell ref="T156:T157"/>
    <mergeCell ref="U156:U157"/>
    <mergeCell ref="S156:S157"/>
    <mergeCell ref="O184:O186"/>
    <mergeCell ref="S184:S185"/>
    <mergeCell ref="Q184:Q186"/>
    <mergeCell ref="U184:U185"/>
    <mergeCell ref="F9:F13"/>
    <mergeCell ref="E9:E13"/>
    <mergeCell ref="D9:D13"/>
    <mergeCell ref="S139:S140"/>
    <mergeCell ref="S83:S84"/>
    <mergeCell ref="R83:R84"/>
    <mergeCell ref="G9:G13"/>
    <mergeCell ref="O133:V133"/>
    <mergeCell ref="O22:O23"/>
    <mergeCell ref="R9:R10"/>
    <mergeCell ref="V226:V229"/>
    <mergeCell ref="U226:U229"/>
    <mergeCell ref="F226:H226"/>
    <mergeCell ref="F228:H228"/>
    <mergeCell ref="L184:L187"/>
    <mergeCell ref="M184:M187"/>
    <mergeCell ref="T184:T185"/>
    <mergeCell ref="R184:R186"/>
    <mergeCell ref="N198:N201"/>
    <mergeCell ref="N184:N187"/>
    <mergeCell ref="J155:J158"/>
    <mergeCell ref="O9:O11"/>
    <mergeCell ref="R21:T22"/>
    <mergeCell ref="T66:T67"/>
    <mergeCell ref="R139:R140"/>
    <mergeCell ref="O45:V45"/>
    <mergeCell ref="J9:J12"/>
    <mergeCell ref="S9:S10"/>
    <mergeCell ref="U21:U23"/>
    <mergeCell ref="O24:U24"/>
    <mergeCell ref="I9:I12"/>
    <mergeCell ref="J30:J33"/>
    <mergeCell ref="P22:Q22"/>
    <mergeCell ref="Q9:Q10"/>
    <mergeCell ref="O21:Q21"/>
    <mergeCell ref="O27:V27"/>
    <mergeCell ref="O28:V28"/>
    <mergeCell ref="O29:V29"/>
    <mergeCell ref="O30:V30"/>
    <mergeCell ref="O25:V25"/>
    <mergeCell ref="L9:L11"/>
    <mergeCell ref="K9:K12"/>
    <mergeCell ref="M9:M11"/>
    <mergeCell ref="N9:N11"/>
    <mergeCell ref="S23:T23"/>
    <mergeCell ref="P9:P10"/>
    <mergeCell ref="F287:F288"/>
    <mergeCell ref="G287:G288"/>
    <mergeCell ref="H287:H288"/>
    <mergeCell ref="F283:F284"/>
    <mergeCell ref="G283:G284"/>
    <mergeCell ref="H283:H284"/>
    <mergeCell ref="W21:W23"/>
    <mergeCell ref="S49:S50"/>
    <mergeCell ref="R31:R32"/>
    <mergeCell ref="T31:T32"/>
    <mergeCell ref="J48:J51"/>
    <mergeCell ref="R49:R50"/>
    <mergeCell ref="U49:U50"/>
    <mergeCell ref="T49:T50"/>
    <mergeCell ref="S31:S32"/>
    <mergeCell ref="O44:V44"/>
    <mergeCell ref="B283:B284"/>
    <mergeCell ref="I99:I104"/>
    <mergeCell ref="U122:U123"/>
    <mergeCell ref="I137:I142"/>
    <mergeCell ref="D250:D251"/>
    <mergeCell ref="B287:B288"/>
    <mergeCell ref="T139:T140"/>
    <mergeCell ref="E250:E251"/>
    <mergeCell ref="E226:E229"/>
    <mergeCell ref="R198:R200"/>
    <mergeCell ref="B335:B354"/>
    <mergeCell ref="C335:F335"/>
    <mergeCell ref="C336:F336"/>
    <mergeCell ref="C337:C338"/>
    <mergeCell ref="E337:F337"/>
    <mergeCell ref="D338:E338"/>
    <mergeCell ref="D339:E339"/>
    <mergeCell ref="C340:C344"/>
    <mergeCell ref="D340:E340"/>
    <mergeCell ref="F340:F344"/>
    <mergeCell ref="D341:E341"/>
    <mergeCell ref="D342:E342"/>
    <mergeCell ref="D343:E343"/>
    <mergeCell ref="D344:E344"/>
    <mergeCell ref="D345:E345"/>
    <mergeCell ref="D346:E346"/>
    <mergeCell ref="D347:E347"/>
    <mergeCell ref="C348:C350"/>
    <mergeCell ref="D348:E348"/>
    <mergeCell ref="F348:F349"/>
    <mergeCell ref="D349:E349"/>
    <mergeCell ref="D350:E350"/>
    <mergeCell ref="C351:C352"/>
    <mergeCell ref="D351:E351"/>
    <mergeCell ref="D352:E352"/>
    <mergeCell ref="C353:C354"/>
    <mergeCell ref="D353:E353"/>
    <mergeCell ref="D354:E354"/>
    <mergeCell ref="B358:B380"/>
    <mergeCell ref="C358:N358"/>
    <mergeCell ref="C359:N359"/>
    <mergeCell ref="C360:H361"/>
    <mergeCell ref="I360:K360"/>
    <mergeCell ref="L360:N360"/>
    <mergeCell ref="I361:K361"/>
    <mergeCell ref="L361:N361"/>
    <mergeCell ref="C362:H362"/>
    <mergeCell ref="I362:N362"/>
    <mergeCell ref="C363:H363"/>
    <mergeCell ref="I363:N363"/>
    <mergeCell ref="C364:H364"/>
    <mergeCell ref="I364:N364"/>
    <mergeCell ref="C365:N365"/>
    <mergeCell ref="C366:D368"/>
    <mergeCell ref="E366:N366"/>
    <mergeCell ref="E367:E368"/>
    <mergeCell ref="F367:M367"/>
    <mergeCell ref="N367:N368"/>
    <mergeCell ref="F368:G368"/>
    <mergeCell ref="H368:I368"/>
    <mergeCell ref="J368:K368"/>
    <mergeCell ref="L368:M368"/>
    <mergeCell ref="C369:D369"/>
    <mergeCell ref="F369:G369"/>
    <mergeCell ref="H369:I369"/>
    <mergeCell ref="J369:K369"/>
    <mergeCell ref="L369:M369"/>
    <mergeCell ref="C370:D370"/>
    <mergeCell ref="F370:G370"/>
    <mergeCell ref="H370:I370"/>
    <mergeCell ref="J370:K370"/>
    <mergeCell ref="L370:M370"/>
    <mergeCell ref="C371:D371"/>
    <mergeCell ref="F371:G371"/>
    <mergeCell ref="H371:I371"/>
    <mergeCell ref="J371:K371"/>
    <mergeCell ref="L371:M371"/>
    <mergeCell ref="C372:D372"/>
    <mergeCell ref="F372:G372"/>
    <mergeCell ref="H372:I372"/>
    <mergeCell ref="J372:K372"/>
    <mergeCell ref="L372:M372"/>
    <mergeCell ref="C373:D373"/>
    <mergeCell ref="F373:G373"/>
    <mergeCell ref="H373:I373"/>
    <mergeCell ref="J373:K373"/>
    <mergeCell ref="L373:M373"/>
    <mergeCell ref="C374:D374"/>
    <mergeCell ref="F374:G374"/>
    <mergeCell ref="H374:I374"/>
    <mergeCell ref="J374:K374"/>
    <mergeCell ref="L374:M374"/>
    <mergeCell ref="C375:D375"/>
    <mergeCell ref="F375:G375"/>
    <mergeCell ref="H375:I375"/>
    <mergeCell ref="J375:K375"/>
    <mergeCell ref="L375:M375"/>
    <mergeCell ref="C376:D376"/>
    <mergeCell ref="F376:G376"/>
    <mergeCell ref="H376:I376"/>
    <mergeCell ref="J376:K376"/>
    <mergeCell ref="L376:M376"/>
    <mergeCell ref="C377:D377"/>
    <mergeCell ref="F377:G377"/>
    <mergeCell ref="H377:I377"/>
    <mergeCell ref="J377:K377"/>
    <mergeCell ref="L377:M377"/>
    <mergeCell ref="C378:C379"/>
    <mergeCell ref="D378:F378"/>
    <mergeCell ref="G378:J378"/>
    <mergeCell ref="K378:N378"/>
    <mergeCell ref="D379:F379"/>
    <mergeCell ref="G379:J379"/>
    <mergeCell ref="K379:N379"/>
    <mergeCell ref="C398:N398"/>
    <mergeCell ref="C399:N399"/>
    <mergeCell ref="C400:H401"/>
    <mergeCell ref="I400:K400"/>
    <mergeCell ref="L400:N400"/>
    <mergeCell ref="I401:K401"/>
    <mergeCell ref="L401:N401"/>
    <mergeCell ref="E387:F387"/>
    <mergeCell ref="C389:F389"/>
    <mergeCell ref="C390:D390"/>
    <mergeCell ref="C391:F391"/>
    <mergeCell ref="C392:D392"/>
    <mergeCell ref="C393:C394"/>
    <mergeCell ref="E393:F393"/>
    <mergeCell ref="E394:F394"/>
    <mergeCell ref="N404:N405"/>
    <mergeCell ref="F405:G405"/>
    <mergeCell ref="H405:I405"/>
    <mergeCell ref="J405:K405"/>
    <mergeCell ref="L405:M405"/>
    <mergeCell ref="B383:B395"/>
    <mergeCell ref="C383:F383"/>
    <mergeCell ref="C384:D385"/>
    <mergeCell ref="C386:F386"/>
    <mergeCell ref="C387:D388"/>
    <mergeCell ref="C407:D407"/>
    <mergeCell ref="F407:G407"/>
    <mergeCell ref="H407:I407"/>
    <mergeCell ref="J407:K407"/>
    <mergeCell ref="L407:M407"/>
    <mergeCell ref="C402:N402"/>
    <mergeCell ref="C403:D405"/>
    <mergeCell ref="E403:N403"/>
    <mergeCell ref="E404:E405"/>
    <mergeCell ref="F404:M404"/>
    <mergeCell ref="C409:D409"/>
    <mergeCell ref="F409:G409"/>
    <mergeCell ref="H409:I409"/>
    <mergeCell ref="J409:K409"/>
    <mergeCell ref="L409:M409"/>
    <mergeCell ref="C406:D406"/>
    <mergeCell ref="F406:G406"/>
    <mergeCell ref="H406:I406"/>
    <mergeCell ref="J406:K406"/>
    <mergeCell ref="L406:M406"/>
    <mergeCell ref="J414:K414"/>
    <mergeCell ref="L414:M414"/>
    <mergeCell ref="L413:M413"/>
    <mergeCell ref="F413:G413"/>
    <mergeCell ref="H413:I413"/>
    <mergeCell ref="C408:D408"/>
    <mergeCell ref="F408:G408"/>
    <mergeCell ref="H408:I408"/>
    <mergeCell ref="J408:K408"/>
    <mergeCell ref="L408:M408"/>
    <mergeCell ref="F410:G410"/>
    <mergeCell ref="C412:D412"/>
    <mergeCell ref="F412:G412"/>
    <mergeCell ref="H412:I412"/>
    <mergeCell ref="J412:K412"/>
    <mergeCell ref="L412:M412"/>
    <mergeCell ref="E425:F425"/>
    <mergeCell ref="E426:F426"/>
    <mergeCell ref="C437:D438"/>
    <mergeCell ref="L410:M410"/>
    <mergeCell ref="C411:D411"/>
    <mergeCell ref="L411:M411"/>
    <mergeCell ref="H411:I411"/>
    <mergeCell ref="F411:G411"/>
    <mergeCell ref="J411:K411"/>
    <mergeCell ref="J410:K410"/>
    <mergeCell ref="K416:N416"/>
    <mergeCell ref="D416:J416"/>
    <mergeCell ref="K415:N415"/>
    <mergeCell ref="C415:C416"/>
    <mergeCell ref="E437:I437"/>
    <mergeCell ref="C422:D423"/>
    <mergeCell ref="C424:D424"/>
    <mergeCell ref="E424:F424"/>
    <mergeCell ref="C425:C426"/>
    <mergeCell ref="C436:I436"/>
    <mergeCell ref="O95:AA95"/>
    <mergeCell ref="U83:U84"/>
    <mergeCell ref="U66:U67"/>
    <mergeCell ref="C414:D414"/>
    <mergeCell ref="F414:G414"/>
    <mergeCell ref="H414:I414"/>
    <mergeCell ref="J413:K413"/>
    <mergeCell ref="C413:D413"/>
    <mergeCell ref="H410:I410"/>
    <mergeCell ref="C410:D410"/>
    <mergeCell ref="I120:I125"/>
    <mergeCell ref="J65:J68"/>
    <mergeCell ref="J82:J85"/>
    <mergeCell ref="U31:U32"/>
    <mergeCell ref="O121:V121"/>
    <mergeCell ref="O136:V136"/>
    <mergeCell ref="I64:I69"/>
    <mergeCell ref="O135:V135"/>
    <mergeCell ref="I80:I87"/>
    <mergeCell ref="O94:AA94"/>
    <mergeCell ref="S66:S67"/>
    <mergeCell ref="O119:V119"/>
    <mergeCell ref="O47:V47"/>
    <mergeCell ref="I47:I52"/>
    <mergeCell ref="F30:F33"/>
    <mergeCell ref="O43:V43"/>
    <mergeCell ref="I29:I34"/>
    <mergeCell ref="O46:V46"/>
    <mergeCell ref="F99:F104"/>
    <mergeCell ref="R66:R67"/>
    <mergeCell ref="A25:A38"/>
    <mergeCell ref="B26:B37"/>
    <mergeCell ref="C27:C36"/>
    <mergeCell ref="D28:D35"/>
    <mergeCell ref="E29:E34"/>
    <mergeCell ref="A43:A56"/>
    <mergeCell ref="B44:B55"/>
    <mergeCell ref="C45:C54"/>
    <mergeCell ref="D46:D53"/>
    <mergeCell ref="E47:E52"/>
    <mergeCell ref="O78:V78"/>
    <mergeCell ref="O79:V79"/>
    <mergeCell ref="O80:V80"/>
    <mergeCell ref="T83:T84"/>
    <mergeCell ref="O81:V81"/>
    <mergeCell ref="O82:V82"/>
    <mergeCell ref="J138:J141"/>
    <mergeCell ref="O96:AA96"/>
    <mergeCell ref="Z100:Z102"/>
    <mergeCell ref="O97:AA97"/>
    <mergeCell ref="X100:X102"/>
    <mergeCell ref="Y100:Y102"/>
    <mergeCell ref="O116:V116"/>
    <mergeCell ref="Y66:Y67"/>
    <mergeCell ref="Z66:Z67"/>
    <mergeCell ref="AA66:AA67"/>
    <mergeCell ref="AB66:AB67"/>
    <mergeCell ref="J121:J124"/>
    <mergeCell ref="W100:W102"/>
    <mergeCell ref="O98:AA98"/>
    <mergeCell ref="O99:AA99"/>
    <mergeCell ref="R122:R123"/>
    <mergeCell ref="O77:V77"/>
    <mergeCell ref="AM66:AM67"/>
    <mergeCell ref="AN66:AN67"/>
    <mergeCell ref="AO66:AO67"/>
    <mergeCell ref="AP66:AP67"/>
    <mergeCell ref="AF66:AF67"/>
    <mergeCell ref="AG66:AG67"/>
    <mergeCell ref="AH66:AH67"/>
    <mergeCell ref="AI66:AI67"/>
    <mergeCell ref="AT66:AT67"/>
    <mergeCell ref="AU66:AU67"/>
    <mergeCell ref="AV66:AV67"/>
    <mergeCell ref="AW66:AW67"/>
    <mergeCell ref="O60:AX60"/>
    <mergeCell ref="O61:AX61"/>
    <mergeCell ref="O62:AX62"/>
    <mergeCell ref="O63:AX63"/>
    <mergeCell ref="O64:AX64"/>
    <mergeCell ref="O65:AX65"/>
  </mergeCells>
  <phoneticPr fontId="8" type="noConversion"/>
  <dataValidations xWindow="636" yWindow="660" count="30">
    <dataValidation type="textLength" operator="lessThanOrEqual" allowBlank="1" showInputMessage="1" showErrorMessage="1" errorTitle="Ошибка" error="Допускается ввод не более 900 символов!" sqref="AY60:AY67 X167:X171 W43:W50 AG180:AG184 W150:W157 M301 O171 W116:W123 W133:W140 D311 M295 M291 M298 E307:F307 M283 M287 H307 N205:Q205 H279 U214:X214 W207:X207 E210 F264:F265 F268:F269 F272:F275 F260:F261 X226 X237 X228 X241 X233 M218:P218 M222:P222 U245:X245 F279 I328 I316 N316 I324:I325 K328 K324 M304 J9:J12 N9 R9 E4 V9:W9 W77:W84 AB99:AB100 AB94:AB97 W25:W3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W100:W102 R31:R32 T31:T32 T66:T67 T49:T50 R83:R84 R49:R50 Y111 W111 T156:T157 R156:R157 J304:K304 AD184:AD185 AB184:AB185 R66:R67 T83:T84 S171 T139:T140 R139:R140 T122:T123 R122:R123 U171 J301:K301 R245:T245 J291:K291 J316:K316 J298:K298 K205:M205 J295:K295 J283:K283 J287:K287 T207:V207 R214:T214 J218:L218 J222:L222 G279 Y100:Y102 AA66:AA67 Y66:Y67 AH66:AH67 AF66:AF67 AO66:AO67 AM66:AM67 AV66:AV67 AT66:AT67"/>
    <dataValidation allowBlank="1" showInputMessage="1" showErrorMessage="1" prompt="Для выбора выполните двойной щелчок левой клавиши мыши по соответствующей ячейке." sqref="Z111 V171 Z100:Z102 AE184:AE185 U156:U157 X111 T171 R184 S122:S123 S139:S140 S156:S157 U139:U140 V184 N184 AC184:AC185 R198 V198 N198 U122:U123 X100:X102 O9 S9 G9 K9 S49:S50 S66:S67 S83:S84 S31:S32 U49:U50 U83:U84 U31:U32 U66:U67 Z66:Z67 AB66:AB67 AG66:AG67 AI66:AI67 AN66:AN67 AP66:AP67 AU66:AU67 AW66:AW67"/>
    <dataValidation allowBlank="1" promptTitle="checkPeriodRange" sqref="Q140 Q157 V100:V101 Q32 Q50 Q67 Q84 V111 R172 Q123 X67 AE67 AL67 AS67"/>
    <dataValidation type="decimal" allowBlank="1" showErrorMessage="1" errorTitle="Ошибка" error="Допускается ввод только действительных чисел!" sqref="Q171:R171 Z184:AA184 L301 O316:P316 J320 L328 L283 L291 L324 L304 O66 V66 AC66 AJ66 AQ66">
      <formula1>-9.99999999999999E+23</formula1>
      <formula2>9.99999999999999E+23</formula2>
    </dataValidation>
    <dataValidation type="list" allowBlank="1" showInputMessage="1" errorTitle="Ошибка" error="Выберите значение из списка" prompt="Выберите значение из списка" sqref="O155 O121 O138 O65 O30 O48 O82">
      <formula1>kind_of_cons</formula1>
    </dataValidation>
    <dataValidation type="list" allowBlank="1" showInputMessage="1" showErrorMessage="1" errorTitle="Ошибка" error="Выберите значение из списка" sqref="O154 O64 O47">
      <formula1>kind_of_scheme_in</formula1>
    </dataValidation>
    <dataValidation type="decimal" allowBlank="1" showErrorMessage="1" errorTitle="Ошибка" error="Допускается ввод только неотрицательных чисел!" sqref="O156 P171 H250 F245:Q245 I226 F222:I222 F218:I218 L226 F214:Q214 I241:T241 I233:T233 I228:T228 I237:T237 O226 G205:J205 R226 Q316:R316 H207:S207 H25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1 H233 H237 H241 M11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Q194:Q196">
      <formula1>kind_of_load4</formula1>
    </dataValidation>
    <dataValidation type="list" allowBlank="1" showInputMessage="1" errorTitle="Ошибка" error="Выберите значение из списка" prompt="Выберите значение из списка" sqref="M156 M100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заявителя" sqref="M171">
      <formula1>900</formula1>
    </dataValidation>
    <dataValidation type="textLength" operator="lessThanOrEqual" allowBlank="1" showErrorMessage="1" errorTitle="Ошибка" error="Допускается ввод не более 900 символов!" sqref="M184:M187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Y194 Y198">
      <formula1>kind_of_diameters</formula1>
    </dataValidation>
    <dataValidation type="list" allowBlank="1" showInputMessage="1" showErrorMessage="1" errorTitle="Ошибка" error="Выберите значение из списка" prompt="Выберите значение из списка" sqref="U194:U195 U198:U199">
      <formula1>kind_of_nets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C311 L295 G307">
      <formula1>900</formula1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250:E251 E255"/>
    <dataValidation allowBlank="1" showInputMessage="1" showErrorMessage="1" prompt="Выберите муниципальное образование и ОКТМО, выполнив двойной щелчок левой кнопки мыши по ячейке." sqref="G250 G255"/>
    <dataValidation type="list" allowBlank="1" showInputMessage="1" showErrorMessage="1" errorTitle="Ошибка" error="Выберите значение из списка" prompt="Выберите значение из списка" sqref="F205 G207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7">
      <formula1>kind_of_tariff_unit</formula1>
    </dataValidation>
    <dataValidation type="list" allowBlank="1" showInputMessage="1" showErrorMessage="1" errorTitle="Ошибка" error="Выберите значение из списка" sqref="L316:M316">
      <formula1>kind_of_zak</formula1>
    </dataValidation>
    <dataValidation type="list" allowBlank="1" showInputMessage="1" showErrorMessage="1" errorTitle="Ошибка" error="Выберите значение из списка" prompt="Введите год" sqref="I320">
      <formula1>year_list1</formula1>
    </dataValidation>
    <dataValidation type="list" allowBlank="1" showInputMessage="1" showErrorMessage="1" errorTitle="Ошибка" error="Выберите значение из списка" sqref="L287 L298">
      <formula1>kind_of_control_method</formula1>
    </dataValidation>
    <dataValidation type="list" allowBlank="1" showInputMessage="1" showErrorMessage="1" errorTitle="Ошибка" error="Выберите значение из списка" sqref="O99">
      <formula1>kind_of_cons</formula1>
    </dataValidation>
    <dataValidation type="list" allowBlank="1" showInputMessage="1" showErrorMessage="1" errorTitle="Ошибка" error="Выберите значение из списка" prompt="Выберите значение из списка" sqref="E9:E13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Выберите значение из списка" sqref="O29">
      <formula1>kind_of_scheme_in</formula1>
    </dataValidation>
    <dataValidation allowBlank="1" sqref="L51:W57 L173:X177 L86:L87 L91 M85:W91 L103:AB110 L188:AG192 L158:W164 L141:W147 L124:W130 L33:W39 L74:W74 L68:AY73"/>
    <dataValidation allowBlank="1" prompt="Для выбора выполните двойной щелчок левой клавиши мыши по соответствующей ячейке." sqref="L88:L90 L85"/>
    <dataValidation type="list" allowBlank="1" showInputMessage="1" showErrorMessage="1" errorTitle="Ошибка" error="Выберите значение из списка" sqref="M31 M83 M139 M122 M66 M49">
      <formula1>kind_of_heat_transfer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5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EAEBEE"/>
  </sheetPr>
  <dimension ref="A1:L51"/>
  <sheetViews>
    <sheetView showGridLines="0" topLeftCell="D16" zoomScaleNormal="100" workbookViewId="0">
      <selection activeCell="F33" sqref="F33"/>
    </sheetView>
  </sheetViews>
  <sheetFormatPr defaultRowHeight="11.25"/>
  <cols>
    <col min="1" max="1" width="10.7109375" style="480" hidden="1" customWidth="1"/>
    <col min="2" max="2" width="10.7109375" style="105" hidden="1" customWidth="1"/>
    <col min="3" max="3" width="3.7109375" style="19" hidden="1" customWidth="1"/>
    <col min="4" max="4" width="1.7109375" style="24" customWidth="1"/>
    <col min="5" max="5" width="38.140625" style="24" customWidth="1"/>
    <col min="6" max="6" width="50.7109375" style="24" customWidth="1"/>
    <col min="7" max="7" width="3.7109375" style="23" customWidth="1"/>
    <col min="8" max="8" width="9.140625" style="24"/>
    <col min="9" max="9" width="9.140625" style="67"/>
    <col min="10" max="16384" width="9.140625" style="24"/>
  </cols>
  <sheetData>
    <row r="1" spans="1:12" s="17" customFormat="1" ht="13.5" hidden="1" customHeight="1">
      <c r="A1" s="479"/>
      <c r="B1" s="105"/>
      <c r="F1" s="54">
        <v>28815743</v>
      </c>
      <c r="G1" s="18"/>
      <c r="I1" s="67"/>
      <c r="L1" s="111"/>
    </row>
    <row r="2" spans="1:12" s="17" customFormat="1" ht="12" hidden="1" customHeight="1">
      <c r="A2" s="479"/>
      <c r="B2" s="105"/>
      <c r="G2" s="18"/>
      <c r="I2" s="67"/>
    </row>
    <row r="3" spans="1:12" hidden="1"/>
    <row r="4" spans="1:12">
      <c r="D4" s="20"/>
      <c r="E4" s="21"/>
      <c r="F4" s="22" t="str">
        <f>version</f>
        <v>Версия 1.2.1</v>
      </c>
    </row>
    <row r="5" spans="1:12" ht="42.75" customHeight="1">
      <c r="D5" s="25"/>
      <c r="E5" s="694" t="s">
        <v>663</v>
      </c>
      <c r="F5" s="695"/>
      <c r="G5" s="26"/>
    </row>
    <row r="6" spans="1:12">
      <c r="D6" s="20"/>
      <c r="E6" s="27"/>
      <c r="F6" s="28"/>
      <c r="G6" s="26"/>
    </row>
    <row r="7" spans="1:12" ht="21.95" customHeight="1">
      <c r="D7" s="25"/>
      <c r="E7" s="27" t="s">
        <v>81</v>
      </c>
      <c r="F7" s="632" t="s">
        <v>130</v>
      </c>
      <c r="G7" s="26"/>
    </row>
    <row r="8" spans="1:12" ht="3" customHeight="1">
      <c r="A8" s="481"/>
      <c r="D8" s="29"/>
      <c r="E8" s="27"/>
      <c r="F8" s="30"/>
      <c r="G8" s="31"/>
    </row>
    <row r="9" spans="1:12" ht="19.5">
      <c r="D9" s="25"/>
      <c r="E9" s="48" t="s">
        <v>257</v>
      </c>
      <c r="F9" s="66" t="s">
        <v>235</v>
      </c>
      <c r="G9" s="20"/>
    </row>
    <row r="10" spans="1:12" ht="3" customHeight="1">
      <c r="D10" s="25"/>
      <c r="E10" s="95"/>
      <c r="F10" s="95"/>
      <c r="G10" s="20"/>
    </row>
    <row r="11" spans="1:12" ht="33.75">
      <c r="D11" s="25"/>
      <c r="E11" s="95" t="s">
        <v>6</v>
      </c>
      <c r="F11" s="160" t="s">
        <v>116</v>
      </c>
      <c r="G11" s="20"/>
    </row>
    <row r="12" spans="1:12">
      <c r="A12" s="481"/>
      <c r="D12" s="29"/>
      <c r="E12" s="27"/>
      <c r="F12" s="30"/>
      <c r="G12" s="31"/>
    </row>
    <row r="13" spans="1:12" ht="22.5">
      <c r="A13" s="482"/>
      <c r="D13" s="25"/>
      <c r="E13" s="48" t="s">
        <v>281</v>
      </c>
      <c r="F13" s="93" t="s">
        <v>3417</v>
      </c>
      <c r="G13" s="31"/>
    </row>
    <row r="14" spans="1:12" ht="22.5">
      <c r="D14" s="25"/>
      <c r="E14" s="95" t="s">
        <v>282</v>
      </c>
      <c r="F14" s="93" t="s">
        <v>3418</v>
      </c>
      <c r="G14" s="20"/>
    </row>
    <row r="15" spans="1:12">
      <c r="A15" s="481"/>
      <c r="D15" s="29"/>
      <c r="E15" s="27"/>
      <c r="F15" s="30"/>
      <c r="G15" s="31"/>
    </row>
    <row r="16" spans="1:12" ht="22.5">
      <c r="D16" s="25"/>
      <c r="E16" s="95" t="s">
        <v>437</v>
      </c>
      <c r="F16" s="93" t="s">
        <v>3419</v>
      </c>
      <c r="G16" s="20"/>
    </row>
    <row r="17" spans="1:9" ht="22.5">
      <c r="D17" s="25"/>
      <c r="E17" s="95" t="s">
        <v>438</v>
      </c>
      <c r="F17" s="40" t="s">
        <v>3420</v>
      </c>
      <c r="G17" s="20"/>
    </row>
    <row r="18" spans="1:9">
      <c r="A18" s="481"/>
      <c r="D18" s="29"/>
      <c r="E18" s="27"/>
      <c r="F18" s="30"/>
      <c r="G18" s="31"/>
    </row>
    <row r="19" spans="1:9" ht="21.95" customHeight="1">
      <c r="D19" s="25"/>
      <c r="E19" s="95" t="s">
        <v>698</v>
      </c>
      <c r="F19" s="40" t="s">
        <v>70</v>
      </c>
      <c r="G19" s="20"/>
    </row>
    <row r="20" spans="1:9" ht="22.5" hidden="1">
      <c r="D20" s="25"/>
      <c r="E20" s="95" t="s">
        <v>362</v>
      </c>
      <c r="F20" s="390"/>
      <c r="G20" s="20"/>
    </row>
    <row r="21" spans="1:9">
      <c r="A21" s="481"/>
      <c r="D21" s="29"/>
      <c r="E21" s="27"/>
      <c r="F21" s="30"/>
      <c r="G21" s="31"/>
    </row>
    <row r="22" spans="1:9" ht="33.75">
      <c r="D22" s="25"/>
      <c r="E22" s="48" t="s">
        <v>203</v>
      </c>
      <c r="F22" s="160" t="s">
        <v>117</v>
      </c>
      <c r="G22" s="20"/>
    </row>
    <row r="23" spans="1:9" ht="30" customHeight="1">
      <c r="C23" s="33"/>
      <c r="D23" s="29"/>
      <c r="E23" s="35"/>
      <c r="F23" s="30"/>
      <c r="G23" s="32"/>
    </row>
    <row r="24" spans="1:9" ht="19.5">
      <c r="C24" s="33"/>
      <c r="D24" s="34"/>
      <c r="E24" s="35" t="s">
        <v>111</v>
      </c>
      <c r="F24" s="41" t="s">
        <v>3135</v>
      </c>
      <c r="G24" s="32"/>
    </row>
    <row r="25" spans="1:9" ht="19.5" hidden="1">
      <c r="C25" s="33"/>
      <c r="D25" s="34"/>
      <c r="E25" s="62" t="s">
        <v>237</v>
      </c>
      <c r="F25" s="63"/>
      <c r="G25" s="32"/>
    </row>
    <row r="26" spans="1:9" ht="19.5">
      <c r="C26" s="33"/>
      <c r="D26" s="34"/>
      <c r="E26" s="35" t="s">
        <v>82</v>
      </c>
      <c r="F26" s="41" t="s">
        <v>3136</v>
      </c>
      <c r="G26" s="32"/>
    </row>
    <row r="27" spans="1:9" ht="19.5">
      <c r="C27" s="33"/>
      <c r="D27" s="34"/>
      <c r="E27" s="35" t="s">
        <v>83</v>
      </c>
      <c r="F27" s="41" t="s">
        <v>2941</v>
      </c>
      <c r="G27" s="32"/>
      <c r="H27" s="36"/>
    </row>
    <row r="28" spans="1:9" ht="3.75" customHeight="1">
      <c r="A28" s="481"/>
      <c r="D28" s="29"/>
      <c r="E28" s="27"/>
      <c r="F28" s="30"/>
      <c r="G28" s="31"/>
    </row>
    <row r="29" spans="1:9" ht="20.100000000000001" customHeight="1">
      <c r="D29" s="25"/>
      <c r="E29" s="39" t="s">
        <v>112</v>
      </c>
      <c r="F29" s="119" t="s">
        <v>349</v>
      </c>
      <c r="G29" s="20"/>
    </row>
    <row r="30" spans="1:9" ht="3" customHeight="1">
      <c r="A30" s="481"/>
      <c r="D30" s="29"/>
      <c r="E30" s="27"/>
      <c r="F30" s="30"/>
      <c r="G30" s="31"/>
    </row>
    <row r="31" spans="1:9" ht="21.95" customHeight="1">
      <c r="A31" s="481"/>
      <c r="D31" s="29"/>
      <c r="E31" s="48" t="s">
        <v>283</v>
      </c>
      <c r="F31" s="96" t="s">
        <v>238</v>
      </c>
      <c r="G31" s="31"/>
    </row>
    <row r="32" spans="1:9" ht="5.0999999999999996" customHeight="1">
      <c r="B32" s="368"/>
      <c r="D32" s="25"/>
      <c r="E32" s="95"/>
      <c r="F32" s="95"/>
      <c r="G32" s="20"/>
      <c r="I32" s="18"/>
    </row>
    <row r="33" spans="1:9" ht="22.5">
      <c r="B33" s="368"/>
      <c r="D33" s="25"/>
      <c r="E33" s="95" t="s">
        <v>439</v>
      </c>
      <c r="F33" s="160" t="s">
        <v>116</v>
      </c>
      <c r="G33" s="20"/>
      <c r="I33" s="18"/>
    </row>
    <row r="34" spans="1:9">
      <c r="A34" s="481"/>
      <c r="D34" s="29"/>
      <c r="E34" s="27"/>
      <c r="F34" s="30"/>
      <c r="G34" s="31"/>
    </row>
    <row r="35" spans="1:9" ht="20.100000000000001" customHeight="1">
      <c r="A35" s="483"/>
      <c r="D35" s="20"/>
      <c r="F35" s="49" t="s">
        <v>113</v>
      </c>
      <c r="G35" s="31"/>
    </row>
    <row r="36" spans="1:9" ht="22.5">
      <c r="A36" s="483"/>
      <c r="B36" s="107"/>
      <c r="D36" s="38"/>
      <c r="E36" s="37" t="s">
        <v>110</v>
      </c>
      <c r="F36" s="40" t="s">
        <v>3421</v>
      </c>
      <c r="G36" s="31"/>
    </row>
    <row r="37" spans="1:9" ht="19.5" hidden="1">
      <c r="A37" s="483"/>
      <c r="B37" s="107"/>
      <c r="D37" s="38"/>
      <c r="E37" s="37"/>
      <c r="F37" s="263"/>
      <c r="G37" s="31"/>
    </row>
    <row r="38" spans="1:9" ht="13.5" customHeight="1">
      <c r="D38" s="25"/>
      <c r="E38" s="27"/>
      <c r="F38" s="47"/>
      <c r="G38" s="20"/>
    </row>
    <row r="39" spans="1:9" ht="20.100000000000001" customHeight="1">
      <c r="A39" s="483"/>
      <c r="D39" s="20"/>
      <c r="F39" s="49" t="s">
        <v>205</v>
      </c>
      <c r="G39" s="31"/>
    </row>
    <row r="40" spans="1:9" ht="21.95" customHeight="1">
      <c r="A40" s="483"/>
      <c r="B40" s="107"/>
      <c r="D40" s="38"/>
      <c r="E40" s="50" t="s">
        <v>120</v>
      </c>
      <c r="F40" s="40" t="s">
        <v>3422</v>
      </c>
      <c r="G40" s="31"/>
    </row>
    <row r="41" spans="1:9" ht="19.5" hidden="1">
      <c r="A41" s="483"/>
      <c r="B41" s="107"/>
      <c r="D41" s="38"/>
      <c r="E41" s="312"/>
      <c r="F41" s="313"/>
      <c r="G41" s="31"/>
    </row>
    <row r="42" spans="1:9" ht="13.5" hidden="1" customHeight="1">
      <c r="D42" s="25"/>
      <c r="E42" s="27"/>
      <c r="F42" s="47"/>
      <c r="G42" s="20"/>
    </row>
    <row r="43" spans="1:9" ht="20.100000000000001" hidden="1" customHeight="1">
      <c r="A43" s="483"/>
      <c r="D43" s="20"/>
      <c r="F43" s="49"/>
      <c r="G43" s="31"/>
    </row>
    <row r="44" spans="1:9" ht="19.5" hidden="1">
      <c r="A44" s="483"/>
      <c r="B44" s="107"/>
      <c r="D44" s="38"/>
      <c r="E44" s="50"/>
      <c r="F44" s="263"/>
      <c r="G44" s="31"/>
    </row>
    <row r="45" spans="1:9" ht="19.5" hidden="1">
      <c r="A45" s="483"/>
      <c r="B45" s="107"/>
      <c r="D45" s="38"/>
      <c r="E45" s="50"/>
      <c r="F45" s="263"/>
      <c r="G45" s="31"/>
    </row>
    <row r="46" spans="1:9" ht="13.5" hidden="1" customHeight="1">
      <c r="D46" s="25"/>
      <c r="E46" s="27"/>
      <c r="F46" s="47"/>
      <c r="G46" s="20"/>
    </row>
    <row r="47" spans="1:9" ht="20.100000000000001" hidden="1" customHeight="1">
      <c r="A47" s="483"/>
      <c r="D47" s="20"/>
      <c r="F47" s="262"/>
      <c r="G47" s="31"/>
    </row>
    <row r="48" spans="1:9" ht="19.5" hidden="1">
      <c r="A48" s="483"/>
      <c r="B48" s="107"/>
      <c r="D48" s="38"/>
      <c r="E48" s="37"/>
      <c r="F48" s="263"/>
      <c r="G48" s="31"/>
    </row>
    <row r="49" spans="1:7" ht="19.5" hidden="1">
      <c r="A49" s="483"/>
      <c r="B49" s="107"/>
      <c r="D49" s="38"/>
      <c r="E49" s="37"/>
      <c r="F49" s="263"/>
      <c r="G49" s="31"/>
    </row>
    <row r="50" spans="1:7" ht="19.5" hidden="1">
      <c r="A50" s="483"/>
      <c r="B50" s="107"/>
      <c r="D50" s="38"/>
      <c r="E50" s="50"/>
      <c r="F50" s="263"/>
      <c r="G50" s="31"/>
    </row>
    <row r="51" spans="1:7" ht="19.5" hidden="1">
      <c r="A51" s="483"/>
      <c r="B51" s="107"/>
      <c r="D51" s="38"/>
      <c r="E51" s="37"/>
      <c r="F51" s="263"/>
      <c r="G51" s="3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8:F51 F44:F45 F40:F41 F25 F17 F36:F37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1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3:F14 F20 F16"/>
    <dataValidation type="list" allowBlank="1" showInputMessage="1" showErrorMessage="1" errorTitle="Ошибка" error="Выберите значение из списка" prompt="Выберите значение из списка" sqref="F19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2 F11 F33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11"/>
  <sheetViews>
    <sheetView showGridLines="0" zoomScaleNormal="100" workbookViewId="0"/>
  </sheetViews>
  <sheetFormatPr defaultRowHeight="11.25"/>
  <cols>
    <col min="1" max="1" width="9.140625" style="322"/>
    <col min="2" max="2" width="65.28515625" style="322" customWidth="1"/>
    <col min="3" max="3" width="41" style="322" customWidth="1"/>
    <col min="4" max="16384" width="9.140625" style="322"/>
  </cols>
  <sheetData>
    <row r="1" spans="1:2">
      <c r="A1" s="322" t="s">
        <v>3411</v>
      </c>
      <c r="B1" s="322" t="s">
        <v>3412</v>
      </c>
    </row>
    <row r="2" spans="1:2">
      <c r="A2" s="322">
        <v>64233295</v>
      </c>
      <c r="B2" s="322" t="s">
        <v>427</v>
      </c>
    </row>
    <row r="3" spans="1:2">
      <c r="A3" s="322">
        <v>64233296</v>
      </c>
      <c r="B3" s="322" t="s">
        <v>428</v>
      </c>
    </row>
    <row r="4" spans="1:2">
      <c r="A4" s="322">
        <v>64233297</v>
      </c>
      <c r="B4" s="322" t="s">
        <v>434</v>
      </c>
    </row>
    <row r="5" spans="1:2">
      <c r="A5" s="322">
        <v>64233298</v>
      </c>
      <c r="B5" s="322" t="s">
        <v>435</v>
      </c>
    </row>
    <row r="6" spans="1:2">
      <c r="A6" s="322">
        <v>64233299</v>
      </c>
      <c r="B6" s="322" t="s">
        <v>429</v>
      </c>
    </row>
    <row r="7" spans="1:2">
      <c r="A7" s="322">
        <v>64233300</v>
      </c>
      <c r="B7" s="322" t="s">
        <v>430</v>
      </c>
    </row>
    <row r="8" spans="1:2">
      <c r="A8" s="322">
        <v>64233301</v>
      </c>
      <c r="B8" s="322" t="s">
        <v>431</v>
      </c>
    </row>
    <row r="9" spans="1:2">
      <c r="A9" s="322">
        <v>64233302</v>
      </c>
      <c r="B9" s="322" t="s">
        <v>432</v>
      </c>
    </row>
    <row r="10" spans="1:2">
      <c r="A10" s="322">
        <v>64233303</v>
      </c>
      <c r="B10" s="322" t="s">
        <v>700</v>
      </c>
    </row>
    <row r="11" spans="1:2">
      <c r="A11" s="322">
        <v>64233304</v>
      </c>
      <c r="B11" s="322" t="s">
        <v>433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322"/>
    <col min="2" max="2" width="65.28515625" style="322" customWidth="1"/>
    <col min="3" max="3" width="41" style="322" customWidth="1"/>
    <col min="4" max="16384" width="9.140625" style="322"/>
  </cols>
  <sheetData>
    <row r="1" spans="1:2">
      <c r="A1" s="322" t="s">
        <v>3411</v>
      </c>
      <c r="B1" s="322" t="s">
        <v>3413</v>
      </c>
    </row>
    <row r="2" spans="1:2">
      <c r="A2" s="322">
        <v>64233354</v>
      </c>
      <c r="B2" s="322" t="s">
        <v>3414</v>
      </c>
    </row>
    <row r="3" spans="1:2">
      <c r="A3" s="322">
        <v>64233355</v>
      </c>
      <c r="B3" s="322" t="s">
        <v>3415</v>
      </c>
    </row>
    <row r="4" spans="1:2">
      <c r="A4" s="322">
        <v>64233357</v>
      </c>
      <c r="B4" s="322" t="s">
        <v>3416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311"/>
  </cols>
  <sheetData>
    <row r="1" spans="1:1">
      <c r="A1" s="65"/>
    </row>
  </sheetData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46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86</v>
      </c>
      <c r="B1" s="3" t="s">
        <v>87</v>
      </c>
    </row>
    <row r="2" spans="1:2">
      <c r="A2" t="s">
        <v>88</v>
      </c>
      <c r="B2" t="s">
        <v>89</v>
      </c>
    </row>
    <row r="3" spans="1:2">
      <c r="A3" t="s">
        <v>105</v>
      </c>
      <c r="B3" t="s">
        <v>651</v>
      </c>
    </row>
    <row r="4" spans="1:2">
      <c r="A4" t="s">
        <v>90</v>
      </c>
      <c r="B4" t="s">
        <v>461</v>
      </c>
    </row>
    <row r="5" spans="1:2">
      <c r="A5" t="s">
        <v>446</v>
      </c>
      <c r="B5" t="s">
        <v>462</v>
      </c>
    </row>
    <row r="6" spans="1:2">
      <c r="A6" t="s">
        <v>447</v>
      </c>
      <c r="B6" t="s">
        <v>463</v>
      </c>
    </row>
    <row r="7" spans="1:2">
      <c r="A7" t="s">
        <v>448</v>
      </c>
      <c r="B7" t="s">
        <v>464</v>
      </c>
    </row>
    <row r="8" spans="1:2">
      <c r="A8" t="s">
        <v>449</v>
      </c>
      <c r="B8" t="s">
        <v>465</v>
      </c>
    </row>
    <row r="9" spans="1:2">
      <c r="A9" t="s">
        <v>450</v>
      </c>
      <c r="B9" t="s">
        <v>466</v>
      </c>
    </row>
    <row r="10" spans="1:2">
      <c r="A10" t="s">
        <v>451</v>
      </c>
      <c r="B10" t="s">
        <v>91</v>
      </c>
    </row>
    <row r="11" spans="1:2">
      <c r="A11" t="s">
        <v>452</v>
      </c>
      <c r="B11" t="s">
        <v>652</v>
      </c>
    </row>
    <row r="12" spans="1:2">
      <c r="A12" t="s">
        <v>453</v>
      </c>
      <c r="B12" t="s">
        <v>213</v>
      </c>
    </row>
    <row r="13" spans="1:2">
      <c r="A13" t="s">
        <v>454</v>
      </c>
      <c r="B13" t="s">
        <v>291</v>
      </c>
    </row>
    <row r="14" spans="1:2">
      <c r="A14" t="s">
        <v>455</v>
      </c>
      <c r="B14" t="s">
        <v>106</v>
      </c>
    </row>
    <row r="15" spans="1:2">
      <c r="A15" t="s">
        <v>456</v>
      </c>
      <c r="B15" t="s">
        <v>94</v>
      </c>
    </row>
    <row r="16" spans="1:2">
      <c r="A16" t="s">
        <v>458</v>
      </c>
      <c r="B16" t="s">
        <v>107</v>
      </c>
    </row>
    <row r="17" spans="1:2">
      <c r="A17" t="s">
        <v>459</v>
      </c>
      <c r="B17" t="s">
        <v>104</v>
      </c>
    </row>
    <row r="18" spans="1:2">
      <c r="A18" t="s">
        <v>460</v>
      </c>
      <c r="B18" t="s">
        <v>93</v>
      </c>
    </row>
    <row r="19" spans="1:2">
      <c r="A19" t="s">
        <v>506</v>
      </c>
      <c r="B19" t="s">
        <v>95</v>
      </c>
    </row>
    <row r="20" spans="1:2">
      <c r="A20" t="s">
        <v>581</v>
      </c>
      <c r="B20" t="s">
        <v>108</v>
      </c>
    </row>
    <row r="21" spans="1:2">
      <c r="A21" t="s">
        <v>600</v>
      </c>
      <c r="B21" t="s">
        <v>25</v>
      </c>
    </row>
    <row r="22" spans="1:2">
      <c r="A22" t="s">
        <v>639</v>
      </c>
      <c r="B22" t="s">
        <v>114</v>
      </c>
    </row>
    <row r="23" spans="1:2">
      <c r="A23" t="s">
        <v>640</v>
      </c>
      <c r="B23" t="s">
        <v>26</v>
      </c>
    </row>
    <row r="24" spans="1:2">
      <c r="A24" t="s">
        <v>216</v>
      </c>
      <c r="B24" t="s">
        <v>27</v>
      </c>
    </row>
    <row r="25" spans="1:2">
      <c r="A25" t="s">
        <v>457</v>
      </c>
      <c r="B25" t="s">
        <v>331</v>
      </c>
    </row>
    <row r="26" spans="1:2">
      <c r="A26" t="s">
        <v>84</v>
      </c>
      <c r="B26" t="s">
        <v>233</v>
      </c>
    </row>
    <row r="27" spans="1:2">
      <c r="A27" t="s">
        <v>92</v>
      </c>
      <c r="B27" t="s">
        <v>214</v>
      </c>
    </row>
    <row r="28" spans="1:2">
      <c r="A28"/>
      <c r="B28" t="s">
        <v>641</v>
      </c>
    </row>
    <row r="29" spans="1:2">
      <c r="A29"/>
      <c r="B29" t="s">
        <v>642</v>
      </c>
    </row>
    <row r="30" spans="1:2">
      <c r="A30"/>
      <c r="B30" t="s">
        <v>211</v>
      </c>
    </row>
    <row r="31" spans="1:2">
      <c r="A31"/>
      <c r="B31" t="s">
        <v>255</v>
      </c>
    </row>
    <row r="32" spans="1:2">
      <c r="A32"/>
      <c r="B32" t="s">
        <v>212</v>
      </c>
    </row>
    <row r="33" spans="1:2">
      <c r="A33"/>
      <c r="B33" t="s">
        <v>28</v>
      </c>
    </row>
    <row r="34" spans="1:2">
      <c r="A34"/>
      <c r="B34" t="s">
        <v>467</v>
      </c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</row>
    <row r="46" spans="1:2">
      <c r="A46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21"/>
  <sheetViews>
    <sheetView showGridLines="0" zoomScaleNormal="100" workbookViewId="0"/>
  </sheetViews>
  <sheetFormatPr defaultRowHeight="11.25"/>
  <cols>
    <col min="1" max="1" width="3.7109375" style="52" customWidth="1"/>
    <col min="2" max="2" width="90.7109375" style="52" customWidth="1"/>
    <col min="3" max="16384" width="9.140625" style="52"/>
  </cols>
  <sheetData>
    <row r="1" spans="2:4">
      <c r="B1" s="61" t="s">
        <v>90</v>
      </c>
    </row>
    <row r="2" spans="2:4" ht="90">
      <c r="B2" s="64" t="s">
        <v>293</v>
      </c>
    </row>
    <row r="3" spans="2:4" ht="67.5">
      <c r="B3" s="64" t="s">
        <v>339</v>
      </c>
    </row>
    <row r="4" spans="2:4" ht="33.75">
      <c r="B4" s="64" t="s">
        <v>294</v>
      </c>
    </row>
    <row r="5" spans="2:4">
      <c r="B5" s="64" t="s">
        <v>258</v>
      </c>
    </row>
    <row r="6" spans="2:4" ht="22.5">
      <c r="B6" s="64" t="s">
        <v>311</v>
      </c>
    </row>
    <row r="7" spans="2:4" ht="22.5">
      <c r="B7" s="64" t="s">
        <v>312</v>
      </c>
    </row>
    <row r="8" spans="2:4" ht="22.5">
      <c r="B8" s="64" t="s">
        <v>313</v>
      </c>
    </row>
    <row r="9" spans="2:4">
      <c r="B9" s="61" t="s">
        <v>216</v>
      </c>
    </row>
    <row r="10" spans="2:4" ht="25.5" customHeight="1">
      <c r="B10" s="64" t="s">
        <v>232</v>
      </c>
    </row>
    <row r="11" spans="2:4" ht="67.5">
      <c r="B11" s="64" t="s">
        <v>295</v>
      </c>
    </row>
    <row r="12" spans="2:4" ht="22.5">
      <c r="B12" s="64" t="s">
        <v>266</v>
      </c>
    </row>
    <row r="13" spans="2:4">
      <c r="B13" s="61" t="s">
        <v>241</v>
      </c>
    </row>
    <row r="14" spans="2:4" ht="33.75">
      <c r="B14" s="64" t="s">
        <v>309</v>
      </c>
    </row>
    <row r="15" spans="2:4" ht="33.75">
      <c r="B15" s="64" t="s">
        <v>310</v>
      </c>
    </row>
    <row r="16" spans="2:4">
      <c r="B16" s="64" t="s">
        <v>296</v>
      </c>
      <c r="D16" s="108"/>
    </row>
    <row r="17" spans="2:2" ht="33.75">
      <c r="B17" s="64" t="s">
        <v>356</v>
      </c>
    </row>
    <row r="18" spans="2:2">
      <c r="B18" s="61" t="s">
        <v>254</v>
      </c>
    </row>
    <row r="19" spans="2:2">
      <c r="B19" s="64" t="s">
        <v>256</v>
      </c>
    </row>
    <row r="21" spans="2:2" ht="22.5">
      <c r="B21" s="576" t="s">
        <v>709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2">
    <tabColor rgb="FFEAEBEE"/>
  </sheetPr>
  <dimension ref="A1:X30"/>
  <sheetViews>
    <sheetView showGridLines="0" topLeftCell="C4" zoomScaleNormal="100" workbookViewId="0">
      <selection activeCell="F40" sqref="F40"/>
    </sheetView>
  </sheetViews>
  <sheetFormatPr defaultRowHeight="11.25"/>
  <cols>
    <col min="1" max="2" width="3.7109375" style="565" hidden="1" customWidth="1"/>
    <col min="3" max="3" width="5.7109375" style="135" customWidth="1"/>
    <col min="4" max="4" width="6.140625" style="135" customWidth="1"/>
    <col min="5" max="5" width="50.7109375" style="135" customWidth="1"/>
    <col min="6" max="6" width="33.85546875" style="135" customWidth="1"/>
    <col min="7" max="7" width="12.7109375" style="135" customWidth="1"/>
    <col min="8" max="8" width="3.7109375" style="135" customWidth="1"/>
    <col min="9" max="9" width="5.42578125" style="135" customWidth="1"/>
    <col min="10" max="10" width="52.7109375" style="135" customWidth="1"/>
    <col min="11" max="11" width="6.7109375" style="135" customWidth="1"/>
    <col min="12" max="12" width="3.7109375" style="135" customWidth="1"/>
    <col min="13" max="13" width="5.7109375" style="135" customWidth="1"/>
    <col min="14" max="14" width="28.140625" style="135" customWidth="1"/>
    <col min="15" max="15" width="6.7109375" style="135" customWidth="1"/>
    <col min="16" max="16" width="3.7109375" style="135" customWidth="1"/>
    <col min="17" max="17" width="5.7109375" style="135" customWidth="1"/>
    <col min="18" max="18" width="21.7109375" style="135" customWidth="1"/>
    <col min="19" max="19" width="6.7109375" style="135" customWidth="1"/>
    <col min="20" max="20" width="3.7109375" style="135" customWidth="1"/>
    <col min="21" max="21" width="5.7109375" style="135" customWidth="1"/>
    <col min="22" max="22" width="20.28515625" style="135" customWidth="1"/>
    <col min="23" max="23" width="16.28515625" style="135" customWidth="1"/>
    <col min="24" max="24" width="3.7109375" style="135" customWidth="1"/>
    <col min="25" max="16384" width="9.140625" style="135"/>
  </cols>
  <sheetData>
    <row r="1" spans="1:23" hidden="1">
      <c r="A1" s="592"/>
    </row>
    <row r="2" spans="1:23" hidden="1"/>
    <row r="3" spans="1:23" hidden="1"/>
    <row r="4" spans="1:23" ht="27" customHeight="1"/>
    <row r="5" spans="1:23" s="159" customFormat="1" ht="37.5" customHeight="1">
      <c r="A5" s="566"/>
      <c r="B5" s="566"/>
      <c r="D5" s="738" t="s">
        <v>441</v>
      </c>
      <c r="E5" s="739"/>
      <c r="F5" s="739"/>
      <c r="G5" s="739"/>
      <c r="H5" s="739"/>
      <c r="I5" s="739"/>
      <c r="J5" s="740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</row>
    <row r="6" spans="1:23" s="225" customFormat="1" ht="13.5" customHeight="1">
      <c r="A6" s="567"/>
      <c r="B6" s="567"/>
      <c r="D6" s="732" t="str">
        <f>IF(org=0,"Не определено",org)</f>
        <v>ООО "КСК"</v>
      </c>
      <c r="E6" s="733"/>
      <c r="F6" s="733"/>
      <c r="G6" s="733"/>
      <c r="H6" s="733"/>
      <c r="I6" s="733"/>
      <c r="J6" s="734"/>
      <c r="K6" s="404"/>
      <c r="L6" s="404"/>
      <c r="M6" s="404"/>
      <c r="N6" s="404"/>
      <c r="O6" s="404"/>
      <c r="P6" s="404"/>
      <c r="Q6" s="404"/>
      <c r="R6" s="404"/>
    </row>
    <row r="7" spans="1:23" ht="3.75" customHeight="1">
      <c r="D7" s="735"/>
      <c r="E7" s="736"/>
      <c r="F7" s="736"/>
      <c r="G7" s="736"/>
      <c r="H7" s="736"/>
      <c r="I7" s="736"/>
      <c r="J7" s="737"/>
    </row>
    <row r="8" spans="1:23" ht="0.2" customHeight="1">
      <c r="E8" s="745"/>
      <c r="F8" s="745"/>
      <c r="G8" s="744"/>
      <c r="H8" s="744"/>
      <c r="I8" s="744"/>
      <c r="J8" s="744"/>
    </row>
    <row r="9" spans="1:23" ht="0.2" customHeight="1">
      <c r="E9" s="745"/>
      <c r="F9" s="745"/>
      <c r="G9" s="744"/>
      <c r="H9" s="744"/>
      <c r="I9" s="744"/>
      <c r="J9" s="744"/>
    </row>
    <row r="10" spans="1:23" ht="0.2" customHeight="1">
      <c r="E10" s="745"/>
      <c r="F10" s="745"/>
      <c r="G10" s="744"/>
      <c r="H10" s="744"/>
      <c r="I10" s="744"/>
      <c r="J10" s="744"/>
    </row>
    <row r="11" spans="1:23" ht="6" customHeight="1">
      <c r="E11" s="745"/>
      <c r="F11" s="745"/>
      <c r="G11" s="744"/>
      <c r="H11" s="744"/>
      <c r="I11" s="744"/>
      <c r="J11" s="744"/>
    </row>
    <row r="12" spans="1:23" ht="20.25" hidden="1" customHeight="1">
      <c r="C12" s="240"/>
      <c r="D12" s="223"/>
      <c r="E12" s="741" t="s">
        <v>610</v>
      </c>
      <c r="F12" s="741"/>
      <c r="G12" s="664"/>
      <c r="H12" s="271"/>
      <c r="I12" s="271"/>
      <c r="J12" s="223"/>
      <c r="K12" s="224"/>
      <c r="L12" s="223"/>
      <c r="M12" s="223"/>
      <c r="N12" s="224"/>
      <c r="O12" s="224"/>
      <c r="P12" s="223"/>
      <c r="Q12" s="223"/>
      <c r="R12" s="224"/>
    </row>
    <row r="13" spans="1:23" ht="20.25" hidden="1" customHeight="1">
      <c r="E13" s="741" t="s">
        <v>483</v>
      </c>
      <c r="F13" s="741"/>
      <c r="G13" s="664"/>
      <c r="H13" s="271"/>
      <c r="I13" s="271"/>
      <c r="J13" s="270"/>
      <c r="K13" s="223"/>
      <c r="L13" s="223"/>
      <c r="M13" s="223"/>
      <c r="N13" s="224"/>
      <c r="O13" s="223"/>
      <c r="P13" s="223"/>
      <c r="Q13" s="223"/>
      <c r="R13" s="224"/>
    </row>
    <row r="14" spans="1:23" ht="6" customHeight="1">
      <c r="E14" s="743"/>
      <c r="F14" s="743"/>
      <c r="G14" s="366"/>
      <c r="H14" s="271"/>
      <c r="I14" s="223"/>
      <c r="J14" s="223"/>
      <c r="K14" s="223"/>
      <c r="L14" s="223"/>
      <c r="M14" s="223"/>
      <c r="N14" s="224"/>
      <c r="O14" s="223"/>
      <c r="P14" s="223"/>
      <c r="Q14" s="223"/>
      <c r="R14" s="224"/>
    </row>
    <row r="15" spans="1:23" ht="3" customHeight="1"/>
    <row r="16" spans="1:23" ht="0.2" customHeight="1"/>
    <row r="17" spans="1:24" s="159" customFormat="1" ht="0.2" customHeight="1">
      <c r="A17" s="566"/>
      <c r="B17" s="566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25"/>
    </row>
    <row r="18" spans="1:24" ht="27" customHeight="1">
      <c r="D18" s="725" t="s">
        <v>125</v>
      </c>
      <c r="E18" s="725" t="s">
        <v>360</v>
      </c>
      <c r="F18" s="725" t="s">
        <v>112</v>
      </c>
      <c r="G18" s="725" t="s">
        <v>29</v>
      </c>
      <c r="H18" s="742" t="s">
        <v>0</v>
      </c>
      <c r="I18" s="725" t="s">
        <v>125</v>
      </c>
      <c r="J18" s="725" t="s">
        <v>35</v>
      </c>
      <c r="K18" s="729" t="s">
        <v>387</v>
      </c>
      <c r="L18" s="730"/>
      <c r="M18" s="730"/>
      <c r="N18" s="731"/>
      <c r="O18" s="729" t="s">
        <v>388</v>
      </c>
      <c r="P18" s="730"/>
      <c r="Q18" s="730"/>
      <c r="R18" s="731"/>
      <c r="S18" s="722" t="s">
        <v>389</v>
      </c>
      <c r="T18" s="723"/>
      <c r="U18" s="723"/>
      <c r="V18" s="724"/>
      <c r="W18" s="727" t="s">
        <v>284</v>
      </c>
    </row>
    <row r="19" spans="1:24" ht="33" customHeight="1">
      <c r="D19" s="726"/>
      <c r="E19" s="726"/>
      <c r="F19" s="726"/>
      <c r="G19" s="726"/>
      <c r="H19" s="742"/>
      <c r="I19" s="726"/>
      <c r="J19" s="726"/>
      <c r="K19" s="153" t="s">
        <v>363</v>
      </c>
      <c r="L19" s="168" t="s">
        <v>0</v>
      </c>
      <c r="M19" s="153" t="s">
        <v>125</v>
      </c>
      <c r="N19" s="153" t="s">
        <v>265</v>
      </c>
      <c r="O19" s="153" t="s">
        <v>363</v>
      </c>
      <c r="P19" s="168" t="s">
        <v>0</v>
      </c>
      <c r="Q19" s="153" t="s">
        <v>125</v>
      </c>
      <c r="R19" s="153" t="s">
        <v>265</v>
      </c>
      <c r="S19" s="153" t="s">
        <v>363</v>
      </c>
      <c r="T19" s="168" t="s">
        <v>0</v>
      </c>
      <c r="U19" s="153" t="s">
        <v>125</v>
      </c>
      <c r="V19" s="153" t="s">
        <v>1</v>
      </c>
      <c r="W19" s="728"/>
    </row>
    <row r="20" spans="1:24">
      <c r="D20" s="51" t="s">
        <v>126</v>
      </c>
      <c r="E20" s="51" t="s">
        <v>78</v>
      </c>
      <c r="F20" s="51" t="s">
        <v>79</v>
      </c>
      <c r="G20" s="51" t="s">
        <v>80</v>
      </c>
      <c r="H20" s="51" t="s">
        <v>99</v>
      </c>
      <c r="I20" s="51" t="s">
        <v>100</v>
      </c>
      <c r="J20" s="51" t="s">
        <v>217</v>
      </c>
      <c r="K20" s="51" t="s">
        <v>218</v>
      </c>
      <c r="L20" s="51" t="s">
        <v>242</v>
      </c>
      <c r="M20" s="51" t="s">
        <v>243</v>
      </c>
      <c r="N20" s="51" t="s">
        <v>244</v>
      </c>
      <c r="O20" s="51" t="s">
        <v>245</v>
      </c>
      <c r="P20" s="51" t="s">
        <v>246</v>
      </c>
      <c r="Q20" s="51" t="s">
        <v>247</v>
      </c>
      <c r="R20" s="51" t="s">
        <v>248</v>
      </c>
      <c r="S20" s="51" t="s">
        <v>249</v>
      </c>
      <c r="T20" s="51" t="s">
        <v>250</v>
      </c>
      <c r="U20" s="51" t="s">
        <v>251</v>
      </c>
      <c r="V20" s="51" t="s">
        <v>252</v>
      </c>
      <c r="W20" s="51" t="s">
        <v>253</v>
      </c>
    </row>
    <row r="21" spans="1:24" ht="0.2" customHeight="1">
      <c r="C21" s="296"/>
      <c r="D21" s="373">
        <v>0</v>
      </c>
      <c r="E21" s="299"/>
      <c r="F21" s="299"/>
      <c r="G21" s="161"/>
      <c r="H21" s="300"/>
      <c r="I21" s="294"/>
      <c r="J21" s="295"/>
      <c r="K21" s="161"/>
      <c r="L21" s="295"/>
      <c r="M21" s="295"/>
      <c r="N21" s="297"/>
      <c r="O21" s="161"/>
      <c r="P21" s="295"/>
      <c r="Q21" s="295"/>
      <c r="R21" s="298"/>
      <c r="S21" s="161"/>
      <c r="T21" s="161"/>
      <c r="U21" s="161"/>
      <c r="V21" s="298"/>
      <c r="W21" s="161"/>
      <c r="X21" s="301"/>
    </row>
    <row r="22" spans="1:24" ht="45">
      <c r="A22" s="532">
        <v>3</v>
      </c>
      <c r="B22" s="135"/>
      <c r="C22" s="662"/>
      <c r="D22" s="713">
        <v>1</v>
      </c>
      <c r="E22" s="714" t="s">
        <v>433</v>
      </c>
      <c r="F22" s="715" t="s">
        <v>3415</v>
      </c>
      <c r="G22" s="718" t="s">
        <v>117</v>
      </c>
      <c r="H22" s="721"/>
      <c r="I22" s="721">
        <v>1</v>
      </c>
      <c r="J22" s="703" t="s">
        <v>3426</v>
      </c>
      <c r="K22" s="706" t="s">
        <v>117</v>
      </c>
      <c r="L22" s="698"/>
      <c r="M22" s="696" t="s">
        <v>126</v>
      </c>
      <c r="N22" s="709"/>
      <c r="O22" s="706" t="s">
        <v>117</v>
      </c>
      <c r="P22" s="696"/>
      <c r="Q22" s="698" t="s">
        <v>126</v>
      </c>
      <c r="R22" s="699"/>
      <c r="S22" s="701" t="s">
        <v>117</v>
      </c>
      <c r="T22" s="161"/>
      <c r="U22" s="162" t="s">
        <v>126</v>
      </c>
      <c r="V22" s="661"/>
      <c r="W22" s="215" t="s">
        <v>3427</v>
      </c>
    </row>
    <row r="23" spans="1:24" ht="17.100000000000001" customHeight="1">
      <c r="A23" s="532"/>
      <c r="B23" s="135"/>
      <c r="C23" s="240"/>
      <c r="D23" s="713"/>
      <c r="E23" s="714"/>
      <c r="F23" s="716"/>
      <c r="G23" s="719"/>
      <c r="H23" s="721"/>
      <c r="I23" s="721"/>
      <c r="J23" s="704"/>
      <c r="K23" s="707"/>
      <c r="L23" s="698"/>
      <c r="M23" s="697"/>
      <c r="N23" s="710"/>
      <c r="O23" s="707"/>
      <c r="P23" s="697"/>
      <c r="Q23" s="698"/>
      <c r="R23" s="700"/>
      <c r="S23" s="702"/>
      <c r="T23" s="167"/>
      <c r="U23" s="156"/>
      <c r="V23" s="157"/>
      <c r="W23" s="158"/>
    </row>
    <row r="24" spans="1:24" ht="17.100000000000001" customHeight="1">
      <c r="A24" s="532"/>
      <c r="B24" s="135"/>
      <c r="C24" s="240"/>
      <c r="D24" s="713"/>
      <c r="E24" s="714"/>
      <c r="F24" s="716"/>
      <c r="G24" s="719"/>
      <c r="H24" s="721"/>
      <c r="I24" s="721"/>
      <c r="J24" s="704"/>
      <c r="K24" s="707"/>
      <c r="L24" s="696"/>
      <c r="M24" s="708"/>
      <c r="N24" s="711"/>
      <c r="O24" s="712"/>
      <c r="P24" s="222"/>
      <c r="Q24" s="156"/>
      <c r="R24" s="157"/>
      <c r="S24" s="237"/>
      <c r="T24" s="157"/>
      <c r="U24" s="157"/>
      <c r="V24" s="157"/>
      <c r="W24" s="158"/>
    </row>
    <row r="25" spans="1:24" ht="17.100000000000001" customHeight="1">
      <c r="A25" s="532"/>
      <c r="B25" s="135"/>
      <c r="C25" s="240"/>
      <c r="D25" s="713"/>
      <c r="E25" s="714"/>
      <c r="F25" s="716"/>
      <c r="G25" s="719"/>
      <c r="H25" s="721"/>
      <c r="I25" s="721"/>
      <c r="J25" s="705"/>
      <c r="K25" s="707"/>
      <c r="L25" s="630"/>
      <c r="M25" s="156"/>
      <c r="N25" s="157"/>
      <c r="O25" s="157"/>
      <c r="P25" s="157"/>
      <c r="Q25" s="157"/>
      <c r="R25" s="157"/>
      <c r="S25" s="157"/>
      <c r="T25" s="157"/>
      <c r="U25" s="157"/>
      <c r="V25" s="157"/>
      <c r="W25" s="158"/>
    </row>
    <row r="26" spans="1:24" ht="17.100000000000001" hidden="1" customHeight="1">
      <c r="A26" s="532"/>
      <c r="B26" s="135"/>
      <c r="C26" s="240"/>
      <c r="D26" s="713"/>
      <c r="E26" s="714"/>
      <c r="F26" s="717"/>
      <c r="G26" s="720"/>
      <c r="H26" s="157"/>
      <c r="I26" s="157"/>
      <c r="J26" s="157"/>
      <c r="K26" s="163"/>
      <c r="L26" s="163"/>
      <c r="M26" s="157"/>
      <c r="N26" s="157"/>
      <c r="O26" s="163"/>
      <c r="P26" s="157"/>
      <c r="Q26" s="157"/>
      <c r="R26" s="157"/>
      <c r="S26" s="157"/>
      <c r="T26" s="157"/>
      <c r="U26" s="157"/>
      <c r="V26" s="157"/>
      <c r="W26" s="158"/>
    </row>
    <row r="27" spans="1:24" ht="17.100000000000001" customHeight="1">
      <c r="D27" s="156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8"/>
    </row>
    <row r="28" spans="1:24" ht="3" customHeight="1"/>
    <row r="30" spans="1:24" ht="0.95" customHeight="1"/>
  </sheetData>
  <sheetProtection password="FA9C" sheet="1" objects="1" scenarios="1" formatColumns="0" formatRows="0"/>
  <dataConsolidate/>
  <mergeCells count="40">
    <mergeCell ref="E8:F8"/>
    <mergeCell ref="E9:F9"/>
    <mergeCell ref="E10:F10"/>
    <mergeCell ref="E11:F11"/>
    <mergeCell ref="J18:J19"/>
    <mergeCell ref="I18:I19"/>
    <mergeCell ref="G8:J8"/>
    <mergeCell ref="G9:J9"/>
    <mergeCell ref="D6:J7"/>
    <mergeCell ref="D5:J5"/>
    <mergeCell ref="E12:F12"/>
    <mergeCell ref="D18:D19"/>
    <mergeCell ref="E18:E19"/>
    <mergeCell ref="H18:H19"/>
    <mergeCell ref="E14:F14"/>
    <mergeCell ref="G10:J10"/>
    <mergeCell ref="E13:F13"/>
    <mergeCell ref="G11:J11"/>
    <mergeCell ref="S18:V18"/>
    <mergeCell ref="F18:F19"/>
    <mergeCell ref="W18:W19"/>
    <mergeCell ref="O18:R18"/>
    <mergeCell ref="K18:N18"/>
    <mergeCell ref="G18:G19"/>
    <mergeCell ref="D22:D26"/>
    <mergeCell ref="E22:E26"/>
    <mergeCell ref="F22:F26"/>
    <mergeCell ref="G22:G26"/>
    <mergeCell ref="H22:H25"/>
    <mergeCell ref="I22:I25"/>
    <mergeCell ref="P22:P23"/>
    <mergeCell ref="Q22:Q23"/>
    <mergeCell ref="R22:R23"/>
    <mergeCell ref="S22:S23"/>
    <mergeCell ref="J22:J25"/>
    <mergeCell ref="K22:K25"/>
    <mergeCell ref="L22:L24"/>
    <mergeCell ref="M22:M24"/>
    <mergeCell ref="N22:N24"/>
    <mergeCell ref="O22:O24"/>
  </mergeCells>
  <phoneticPr fontId="8" type="noConversion"/>
  <dataValidations xWindow="622" yWindow="221"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9 N19"/>
    <dataValidation allowBlank="1" showInputMessage="1" showErrorMessage="1" prompt="Выберите виды деятельности, выполнив двойной щелчок левой кнопки мыши по ячейке." sqref="F22"/>
    <dataValidation allowBlank="1" showInputMessage="1" showErrorMessage="1" prompt="Для выбора выполните двойной щелчок левой клавиши мыши по соответствующей ячейке." sqref="O22 S22 G22 K22"/>
    <dataValidation type="textLength" operator="lessThanOrEqual" allowBlank="1" showInputMessage="1" showErrorMessage="1" errorTitle="Ошибка" error="Допускается ввод не более 900 символов!" sqref="V22:W22 N22 R2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2">
      <formula1>900</formula1>
    </dataValidation>
  </dataValidations>
  <pageMargins left="0.7" right="0.7" top="0.75" bottom="0.75" header="0.3" footer="0.3"/>
  <pageSetup paperSize="9" orientation="portrait" verticalDpi="1200" r:id="rId1"/>
  <drawing r:id="rId2"/>
  <legacyDrawing r:id="rId3"/>
  <controls>
    <mc:AlternateContent xmlns:mc="http://schemas.openxmlformats.org/markup-compatibility/2006">
      <mc:Choice Requires="x14">
        <control shapeId="299010" r:id="rId4" name="chkMultiAdd">
          <controlPr autoLine="0" autoPict="0" r:id="rId5">
            <anchor moveWithCells="1">
              <from>
                <xdr:col>3</xdr:col>
                <xdr:colOff>28575</xdr:colOff>
                <xdr:row>0</xdr:row>
                <xdr:rowOff>0</xdr:rowOff>
              </from>
              <to>
                <xdr:col>4</xdr:col>
                <xdr:colOff>1552575</xdr:colOff>
                <xdr:row>3</xdr:row>
                <xdr:rowOff>333375</xdr:rowOff>
              </to>
            </anchor>
          </controlPr>
        </control>
      </mc:Choice>
      <mc:Fallback>
        <control shapeId="299010" r:id="rId4" name="chkMultiAdd"/>
      </mc:Fallback>
    </mc:AlternateContent>
  </control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Forms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841"/>
  <sheetViews>
    <sheetView showGridLines="0" zoomScaleNormal="100" workbookViewId="0"/>
  </sheetViews>
  <sheetFormatPr defaultRowHeight="11.25"/>
  <cols>
    <col min="1" max="16384" width="9.140625" style="4"/>
  </cols>
  <sheetData>
    <row r="1" spans="1:12">
      <c r="A1" s="4" t="s">
        <v>693</v>
      </c>
      <c r="B1" s="4" t="s">
        <v>682</v>
      </c>
      <c r="C1" s="4" t="s">
        <v>683</v>
      </c>
      <c r="D1" s="4" t="s">
        <v>684</v>
      </c>
      <c r="E1" s="4" t="s">
        <v>685</v>
      </c>
      <c r="F1" s="4" t="s">
        <v>686</v>
      </c>
      <c r="G1" s="4" t="s">
        <v>687</v>
      </c>
      <c r="H1" s="4" t="s">
        <v>688</v>
      </c>
      <c r="I1" s="4" t="s">
        <v>689</v>
      </c>
      <c r="J1" s="4" t="s">
        <v>690</v>
      </c>
      <c r="K1" s="4" t="s">
        <v>691</v>
      </c>
    </row>
    <row r="2" spans="1:12">
      <c r="A2" s="4">
        <v>1</v>
      </c>
      <c r="B2" s="4" t="s">
        <v>130</v>
      </c>
      <c r="C2" s="4" t="s">
        <v>1345</v>
      </c>
      <c r="D2" s="4" t="s">
        <v>1346</v>
      </c>
      <c r="E2" s="4" t="s">
        <v>1347</v>
      </c>
      <c r="F2" s="4" t="s">
        <v>1348</v>
      </c>
      <c r="G2" s="4" t="s">
        <v>1349</v>
      </c>
      <c r="H2" s="4" t="s">
        <v>1350</v>
      </c>
      <c r="I2" s="4" t="s">
        <v>1351</v>
      </c>
      <c r="J2" s="4" t="s">
        <v>1352</v>
      </c>
      <c r="K2" s="4" t="s">
        <v>349</v>
      </c>
      <c r="L2" s="4" t="s">
        <v>694</v>
      </c>
    </row>
    <row r="3" spans="1:12">
      <c r="A3" s="4">
        <v>2</v>
      </c>
      <c r="B3" s="4" t="s">
        <v>130</v>
      </c>
      <c r="C3" s="4" t="s">
        <v>1345</v>
      </c>
      <c r="D3" s="4" t="s">
        <v>1346</v>
      </c>
      <c r="E3" s="4" t="s">
        <v>1353</v>
      </c>
      <c r="F3" s="4" t="s">
        <v>1354</v>
      </c>
      <c r="G3" s="4" t="s">
        <v>1355</v>
      </c>
      <c r="H3" s="4" t="s">
        <v>1356</v>
      </c>
      <c r="I3" s="4" t="s">
        <v>1357</v>
      </c>
      <c r="J3" s="4" t="s">
        <v>1352</v>
      </c>
      <c r="K3" s="4" t="s">
        <v>349</v>
      </c>
      <c r="L3" s="4" t="s">
        <v>694</v>
      </c>
    </row>
    <row r="4" spans="1:12">
      <c r="A4" s="4">
        <v>3</v>
      </c>
      <c r="B4" s="4" t="s">
        <v>130</v>
      </c>
      <c r="C4" s="4" t="s">
        <v>1345</v>
      </c>
      <c r="D4" s="4" t="s">
        <v>1346</v>
      </c>
      <c r="E4" s="4" t="s">
        <v>1353</v>
      </c>
      <c r="F4" s="4" t="s">
        <v>1354</v>
      </c>
      <c r="G4" s="4" t="s">
        <v>1358</v>
      </c>
      <c r="H4" s="4" t="s">
        <v>1359</v>
      </c>
      <c r="I4" s="4" t="s">
        <v>1360</v>
      </c>
      <c r="J4" s="4" t="s">
        <v>1352</v>
      </c>
      <c r="K4" s="4" t="s">
        <v>349</v>
      </c>
      <c r="L4" s="4" t="s">
        <v>694</v>
      </c>
    </row>
    <row r="5" spans="1:12">
      <c r="A5" s="4">
        <v>4</v>
      </c>
      <c r="B5" s="4" t="s">
        <v>130</v>
      </c>
      <c r="C5" s="4" t="s">
        <v>1345</v>
      </c>
      <c r="D5" s="4" t="s">
        <v>1346</v>
      </c>
      <c r="E5" s="4" t="s">
        <v>1353</v>
      </c>
      <c r="F5" s="4" t="s">
        <v>1354</v>
      </c>
      <c r="G5" s="4" t="s">
        <v>1361</v>
      </c>
      <c r="H5" s="4" t="s">
        <v>1362</v>
      </c>
      <c r="I5" s="4" t="s">
        <v>1363</v>
      </c>
      <c r="J5" s="4" t="s">
        <v>1352</v>
      </c>
      <c r="K5" s="4" t="s">
        <v>352</v>
      </c>
      <c r="L5" s="4" t="s">
        <v>694</v>
      </c>
    </row>
    <row r="6" spans="1:12">
      <c r="A6" s="4">
        <v>5</v>
      </c>
      <c r="B6" s="4" t="s">
        <v>130</v>
      </c>
      <c r="C6" s="4" t="s">
        <v>1364</v>
      </c>
      <c r="D6" s="4" t="s">
        <v>1365</v>
      </c>
      <c r="E6" s="4" t="s">
        <v>1366</v>
      </c>
      <c r="F6" s="4" t="s">
        <v>1367</v>
      </c>
      <c r="G6" s="4" t="s">
        <v>1368</v>
      </c>
      <c r="H6" s="4" t="s">
        <v>1369</v>
      </c>
      <c r="I6" s="4" t="s">
        <v>1370</v>
      </c>
      <c r="J6" s="4" t="s">
        <v>1371</v>
      </c>
      <c r="K6" s="4" t="s">
        <v>349</v>
      </c>
      <c r="L6" s="4" t="s">
        <v>694</v>
      </c>
    </row>
    <row r="7" spans="1:12">
      <c r="A7" s="4">
        <v>6</v>
      </c>
      <c r="B7" s="4" t="s">
        <v>130</v>
      </c>
      <c r="C7" s="4" t="s">
        <v>1364</v>
      </c>
      <c r="D7" s="4" t="s">
        <v>1365</v>
      </c>
      <c r="E7" s="4" t="s">
        <v>1366</v>
      </c>
      <c r="F7" s="4" t="s">
        <v>1367</v>
      </c>
      <c r="G7" s="4" t="s">
        <v>1372</v>
      </c>
      <c r="H7" s="4" t="s">
        <v>1373</v>
      </c>
      <c r="I7" s="4" t="s">
        <v>1374</v>
      </c>
      <c r="J7" s="4" t="s">
        <v>1371</v>
      </c>
      <c r="K7" s="4" t="s">
        <v>349</v>
      </c>
      <c r="L7" s="4" t="s">
        <v>694</v>
      </c>
    </row>
    <row r="8" spans="1:12">
      <c r="A8" s="4">
        <v>7</v>
      </c>
      <c r="B8" s="4" t="s">
        <v>130</v>
      </c>
      <c r="C8" s="4" t="s">
        <v>1364</v>
      </c>
      <c r="D8" s="4" t="s">
        <v>1365</v>
      </c>
      <c r="E8" s="4" t="s">
        <v>1364</v>
      </c>
      <c r="F8" s="4" t="s">
        <v>1365</v>
      </c>
      <c r="G8" s="4" t="s">
        <v>1375</v>
      </c>
      <c r="H8" s="4" t="s">
        <v>1376</v>
      </c>
      <c r="I8" s="4" t="s">
        <v>1377</v>
      </c>
      <c r="J8" s="4" t="s">
        <v>1378</v>
      </c>
      <c r="K8" s="4" t="s">
        <v>349</v>
      </c>
      <c r="L8" s="4" t="s">
        <v>694</v>
      </c>
    </row>
    <row r="9" spans="1:12">
      <c r="A9" s="4">
        <v>8</v>
      </c>
      <c r="B9" s="4" t="s">
        <v>130</v>
      </c>
      <c r="C9" s="4" t="s">
        <v>1364</v>
      </c>
      <c r="D9" s="4" t="s">
        <v>1365</v>
      </c>
      <c r="E9" s="4" t="s">
        <v>1364</v>
      </c>
      <c r="F9" s="4" t="s">
        <v>1365</v>
      </c>
      <c r="G9" s="4" t="s">
        <v>1368</v>
      </c>
      <c r="H9" s="4" t="s">
        <v>1369</v>
      </c>
      <c r="I9" s="4" t="s">
        <v>1370</v>
      </c>
      <c r="J9" s="4" t="s">
        <v>1371</v>
      </c>
      <c r="K9" s="4" t="s">
        <v>349</v>
      </c>
      <c r="L9" s="4" t="s">
        <v>694</v>
      </c>
    </row>
    <row r="10" spans="1:12">
      <c r="A10" s="4">
        <v>9</v>
      </c>
      <c r="B10" s="4" t="s">
        <v>130</v>
      </c>
      <c r="C10" s="4" t="s">
        <v>1364</v>
      </c>
      <c r="D10" s="4" t="s">
        <v>1365</v>
      </c>
      <c r="E10" s="4" t="s">
        <v>1364</v>
      </c>
      <c r="F10" s="4" t="s">
        <v>1365</v>
      </c>
      <c r="G10" s="4" t="s">
        <v>1372</v>
      </c>
      <c r="H10" s="4" t="s">
        <v>1373</v>
      </c>
      <c r="I10" s="4" t="s">
        <v>1374</v>
      </c>
      <c r="J10" s="4" t="s">
        <v>1371</v>
      </c>
      <c r="K10" s="4" t="s">
        <v>352</v>
      </c>
      <c r="L10" s="4" t="s">
        <v>694</v>
      </c>
    </row>
    <row r="11" spans="1:12">
      <c r="A11" s="4">
        <v>10</v>
      </c>
      <c r="B11" s="4" t="s">
        <v>130</v>
      </c>
      <c r="C11" s="4" t="s">
        <v>1364</v>
      </c>
      <c r="D11" s="4" t="s">
        <v>1365</v>
      </c>
      <c r="E11" s="4" t="s">
        <v>1379</v>
      </c>
      <c r="F11" s="4" t="s">
        <v>1380</v>
      </c>
      <c r="G11" s="4" t="s">
        <v>1368</v>
      </c>
      <c r="H11" s="4" t="s">
        <v>1369</v>
      </c>
      <c r="I11" s="4" t="s">
        <v>1370</v>
      </c>
      <c r="J11" s="4" t="s">
        <v>1371</v>
      </c>
      <c r="K11" s="4" t="s">
        <v>349</v>
      </c>
      <c r="L11" s="4" t="s">
        <v>694</v>
      </c>
    </row>
    <row r="12" spans="1:12">
      <c r="A12" s="4">
        <v>11</v>
      </c>
      <c r="B12" s="4" t="s">
        <v>130</v>
      </c>
      <c r="C12" s="4" t="s">
        <v>1364</v>
      </c>
      <c r="D12" s="4" t="s">
        <v>1365</v>
      </c>
      <c r="E12" s="4" t="s">
        <v>1379</v>
      </c>
      <c r="F12" s="4" t="s">
        <v>1380</v>
      </c>
      <c r="G12" s="4" t="s">
        <v>1372</v>
      </c>
      <c r="H12" s="4" t="s">
        <v>1373</v>
      </c>
      <c r="I12" s="4" t="s">
        <v>1374</v>
      </c>
      <c r="J12" s="4" t="s">
        <v>1371</v>
      </c>
      <c r="K12" s="4" t="s">
        <v>349</v>
      </c>
      <c r="L12" s="4" t="s">
        <v>694</v>
      </c>
    </row>
    <row r="13" spans="1:12">
      <c r="A13" s="4">
        <v>12</v>
      </c>
      <c r="B13" s="4" t="s">
        <v>130</v>
      </c>
      <c r="C13" s="4" t="s">
        <v>1364</v>
      </c>
      <c r="D13" s="4" t="s">
        <v>1365</v>
      </c>
      <c r="E13" s="4" t="s">
        <v>1381</v>
      </c>
      <c r="F13" s="4" t="s">
        <v>1382</v>
      </c>
      <c r="G13" s="4" t="s">
        <v>1368</v>
      </c>
      <c r="H13" s="4" t="s">
        <v>1369</v>
      </c>
      <c r="I13" s="4" t="s">
        <v>1370</v>
      </c>
      <c r="J13" s="4" t="s">
        <v>1371</v>
      </c>
      <c r="K13" s="4" t="s">
        <v>351</v>
      </c>
      <c r="L13" s="4" t="s">
        <v>694</v>
      </c>
    </row>
    <row r="14" spans="1:12">
      <c r="A14" s="4">
        <v>13</v>
      </c>
      <c r="B14" s="4" t="s">
        <v>130</v>
      </c>
      <c r="C14" s="4" t="s">
        <v>1364</v>
      </c>
      <c r="D14" s="4" t="s">
        <v>1365</v>
      </c>
      <c r="E14" s="4" t="s">
        <v>1381</v>
      </c>
      <c r="F14" s="4" t="s">
        <v>1382</v>
      </c>
      <c r="G14" s="4" t="s">
        <v>1372</v>
      </c>
      <c r="H14" s="4" t="s">
        <v>1373</v>
      </c>
      <c r="I14" s="4" t="s">
        <v>1374</v>
      </c>
      <c r="J14" s="4" t="s">
        <v>1371</v>
      </c>
      <c r="K14" s="4" t="s">
        <v>349</v>
      </c>
      <c r="L14" s="4" t="s">
        <v>694</v>
      </c>
    </row>
    <row r="15" spans="1:12">
      <c r="A15" s="4">
        <v>14</v>
      </c>
      <c r="B15" s="4" t="s">
        <v>130</v>
      </c>
      <c r="C15" s="4" t="s">
        <v>1364</v>
      </c>
      <c r="D15" s="4" t="s">
        <v>1365</v>
      </c>
      <c r="E15" s="4" t="s">
        <v>1383</v>
      </c>
      <c r="F15" s="4" t="s">
        <v>1384</v>
      </c>
      <c r="G15" s="4" t="s">
        <v>1368</v>
      </c>
      <c r="H15" s="4" t="s">
        <v>1369</v>
      </c>
      <c r="I15" s="4" t="s">
        <v>1370</v>
      </c>
      <c r="J15" s="4" t="s">
        <v>1371</v>
      </c>
      <c r="K15" s="4" t="s">
        <v>349</v>
      </c>
      <c r="L15" s="4" t="s">
        <v>694</v>
      </c>
    </row>
    <row r="16" spans="1:12">
      <c r="A16" s="4">
        <v>15</v>
      </c>
      <c r="B16" s="4" t="s">
        <v>130</v>
      </c>
      <c r="C16" s="4" t="s">
        <v>1364</v>
      </c>
      <c r="D16" s="4" t="s">
        <v>1365</v>
      </c>
      <c r="E16" s="4" t="s">
        <v>1383</v>
      </c>
      <c r="F16" s="4" t="s">
        <v>1384</v>
      </c>
      <c r="G16" s="4" t="s">
        <v>1372</v>
      </c>
      <c r="H16" s="4" t="s">
        <v>1373</v>
      </c>
      <c r="I16" s="4" t="s">
        <v>1374</v>
      </c>
      <c r="J16" s="4" t="s">
        <v>1371</v>
      </c>
      <c r="K16" s="4" t="s">
        <v>349</v>
      </c>
      <c r="L16" s="4" t="s">
        <v>694</v>
      </c>
    </row>
    <row r="17" spans="1:12">
      <c r="A17" s="4">
        <v>16</v>
      </c>
      <c r="B17" s="4" t="s">
        <v>130</v>
      </c>
      <c r="C17" s="4" t="s">
        <v>1364</v>
      </c>
      <c r="D17" s="4" t="s">
        <v>1365</v>
      </c>
      <c r="E17" s="4" t="s">
        <v>1385</v>
      </c>
      <c r="F17" s="4" t="s">
        <v>1386</v>
      </c>
      <c r="G17" s="4" t="s">
        <v>1368</v>
      </c>
      <c r="H17" s="4" t="s">
        <v>1369</v>
      </c>
      <c r="I17" s="4" t="s">
        <v>1370</v>
      </c>
      <c r="J17" s="4" t="s">
        <v>1371</v>
      </c>
      <c r="K17" s="4" t="s">
        <v>349</v>
      </c>
      <c r="L17" s="4" t="s">
        <v>694</v>
      </c>
    </row>
    <row r="18" spans="1:12">
      <c r="A18" s="4">
        <v>17</v>
      </c>
      <c r="B18" s="4" t="s">
        <v>130</v>
      </c>
      <c r="C18" s="4" t="s">
        <v>1364</v>
      </c>
      <c r="D18" s="4" t="s">
        <v>1365</v>
      </c>
      <c r="E18" s="4" t="s">
        <v>1385</v>
      </c>
      <c r="F18" s="4" t="s">
        <v>1386</v>
      </c>
      <c r="G18" s="4" t="s">
        <v>1372</v>
      </c>
      <c r="H18" s="4" t="s">
        <v>1373</v>
      </c>
      <c r="I18" s="4" t="s">
        <v>1374</v>
      </c>
      <c r="J18" s="4" t="s">
        <v>1371</v>
      </c>
      <c r="K18" s="4" t="s">
        <v>349</v>
      </c>
      <c r="L18" s="4" t="s">
        <v>694</v>
      </c>
    </row>
    <row r="19" spans="1:12">
      <c r="A19" s="4">
        <v>18</v>
      </c>
      <c r="B19" s="4" t="s">
        <v>130</v>
      </c>
      <c r="C19" s="4" t="s">
        <v>1364</v>
      </c>
      <c r="D19" s="4" t="s">
        <v>1365</v>
      </c>
      <c r="E19" s="4" t="s">
        <v>1387</v>
      </c>
      <c r="F19" s="4" t="s">
        <v>1388</v>
      </c>
      <c r="G19" s="4" t="s">
        <v>1368</v>
      </c>
      <c r="H19" s="4" t="s">
        <v>1369</v>
      </c>
      <c r="I19" s="4" t="s">
        <v>1370</v>
      </c>
      <c r="J19" s="4" t="s">
        <v>1371</v>
      </c>
      <c r="K19" s="4" t="s">
        <v>349</v>
      </c>
      <c r="L19" s="4" t="s">
        <v>694</v>
      </c>
    </row>
    <row r="20" spans="1:12">
      <c r="A20" s="4">
        <v>19</v>
      </c>
      <c r="B20" s="4" t="s">
        <v>130</v>
      </c>
      <c r="C20" s="4" t="s">
        <v>1364</v>
      </c>
      <c r="D20" s="4" t="s">
        <v>1365</v>
      </c>
      <c r="E20" s="4" t="s">
        <v>1387</v>
      </c>
      <c r="F20" s="4" t="s">
        <v>1388</v>
      </c>
      <c r="G20" s="4" t="s">
        <v>1372</v>
      </c>
      <c r="H20" s="4" t="s">
        <v>1373</v>
      </c>
      <c r="I20" s="4" t="s">
        <v>1374</v>
      </c>
      <c r="J20" s="4" t="s">
        <v>1371</v>
      </c>
      <c r="K20" s="4" t="s">
        <v>349</v>
      </c>
      <c r="L20" s="4" t="s">
        <v>694</v>
      </c>
    </row>
    <row r="21" spans="1:12">
      <c r="A21" s="4">
        <v>20</v>
      </c>
      <c r="B21" s="4" t="s">
        <v>130</v>
      </c>
      <c r="C21" s="4" t="s">
        <v>1364</v>
      </c>
      <c r="D21" s="4" t="s">
        <v>1365</v>
      </c>
      <c r="E21" s="4" t="s">
        <v>1389</v>
      </c>
      <c r="F21" s="4" t="s">
        <v>1390</v>
      </c>
      <c r="G21" s="4" t="s">
        <v>1368</v>
      </c>
      <c r="H21" s="4" t="s">
        <v>1369</v>
      </c>
      <c r="I21" s="4" t="s">
        <v>1370</v>
      </c>
      <c r="J21" s="4" t="s">
        <v>1371</v>
      </c>
      <c r="K21" s="4" t="s">
        <v>349</v>
      </c>
      <c r="L21" s="4" t="s">
        <v>694</v>
      </c>
    </row>
    <row r="22" spans="1:12">
      <c r="A22" s="4">
        <v>21</v>
      </c>
      <c r="B22" s="4" t="s">
        <v>130</v>
      </c>
      <c r="C22" s="4" t="s">
        <v>1364</v>
      </c>
      <c r="D22" s="4" t="s">
        <v>1365</v>
      </c>
      <c r="E22" s="4" t="s">
        <v>1389</v>
      </c>
      <c r="F22" s="4" t="s">
        <v>1390</v>
      </c>
      <c r="G22" s="4" t="s">
        <v>1372</v>
      </c>
      <c r="H22" s="4" t="s">
        <v>1373</v>
      </c>
      <c r="I22" s="4" t="s">
        <v>1374</v>
      </c>
      <c r="J22" s="4" t="s">
        <v>1371</v>
      </c>
      <c r="K22" s="4" t="s">
        <v>349</v>
      </c>
      <c r="L22" s="4" t="s">
        <v>694</v>
      </c>
    </row>
    <row r="23" spans="1:12">
      <c r="A23" s="4">
        <v>22</v>
      </c>
      <c r="B23" s="4" t="s">
        <v>130</v>
      </c>
      <c r="C23" s="4" t="s">
        <v>1364</v>
      </c>
      <c r="D23" s="4" t="s">
        <v>1365</v>
      </c>
      <c r="E23" s="4" t="s">
        <v>1391</v>
      </c>
      <c r="F23" s="4" t="s">
        <v>1392</v>
      </c>
      <c r="G23" s="4" t="s">
        <v>1368</v>
      </c>
      <c r="H23" s="4" t="s">
        <v>1369</v>
      </c>
      <c r="I23" s="4" t="s">
        <v>1370</v>
      </c>
      <c r="J23" s="4" t="s">
        <v>1371</v>
      </c>
      <c r="K23" s="4" t="s">
        <v>349</v>
      </c>
      <c r="L23" s="4" t="s">
        <v>694</v>
      </c>
    </row>
    <row r="24" spans="1:12">
      <c r="A24" s="4">
        <v>23</v>
      </c>
      <c r="B24" s="4" t="s">
        <v>130</v>
      </c>
      <c r="C24" s="4" t="s">
        <v>1364</v>
      </c>
      <c r="D24" s="4" t="s">
        <v>1365</v>
      </c>
      <c r="E24" s="4" t="s">
        <v>1391</v>
      </c>
      <c r="F24" s="4" t="s">
        <v>1392</v>
      </c>
      <c r="G24" s="4" t="s">
        <v>1372</v>
      </c>
      <c r="H24" s="4" t="s">
        <v>1373</v>
      </c>
      <c r="I24" s="4" t="s">
        <v>1374</v>
      </c>
      <c r="J24" s="4" t="s">
        <v>1371</v>
      </c>
      <c r="K24" s="4" t="s">
        <v>349</v>
      </c>
      <c r="L24" s="4" t="s">
        <v>694</v>
      </c>
    </row>
    <row r="25" spans="1:12">
      <c r="A25" s="4">
        <v>24</v>
      </c>
      <c r="B25" s="4" t="s">
        <v>130</v>
      </c>
      <c r="C25" s="4" t="s">
        <v>1364</v>
      </c>
      <c r="D25" s="4" t="s">
        <v>1365</v>
      </c>
      <c r="E25" s="4" t="s">
        <v>1393</v>
      </c>
      <c r="F25" s="4" t="s">
        <v>1394</v>
      </c>
      <c r="G25" s="4" t="s">
        <v>1368</v>
      </c>
      <c r="H25" s="4" t="s">
        <v>1369</v>
      </c>
      <c r="I25" s="4" t="s">
        <v>1370</v>
      </c>
      <c r="J25" s="4" t="s">
        <v>1371</v>
      </c>
      <c r="K25" s="4" t="s">
        <v>349</v>
      </c>
      <c r="L25" s="4" t="s">
        <v>694</v>
      </c>
    </row>
    <row r="26" spans="1:12">
      <c r="A26" s="4">
        <v>25</v>
      </c>
      <c r="B26" s="4" t="s">
        <v>130</v>
      </c>
      <c r="C26" s="4" t="s">
        <v>1364</v>
      </c>
      <c r="D26" s="4" t="s">
        <v>1365</v>
      </c>
      <c r="E26" s="4" t="s">
        <v>1393</v>
      </c>
      <c r="F26" s="4" t="s">
        <v>1394</v>
      </c>
      <c r="G26" s="4" t="s">
        <v>1372</v>
      </c>
      <c r="H26" s="4" t="s">
        <v>1373</v>
      </c>
      <c r="I26" s="4" t="s">
        <v>1374</v>
      </c>
      <c r="J26" s="4" t="s">
        <v>1371</v>
      </c>
      <c r="K26" s="4" t="s">
        <v>349</v>
      </c>
      <c r="L26" s="4" t="s">
        <v>694</v>
      </c>
    </row>
    <row r="27" spans="1:12">
      <c r="A27" s="4">
        <v>26</v>
      </c>
      <c r="B27" s="4" t="s">
        <v>130</v>
      </c>
      <c r="C27" s="4" t="s">
        <v>1364</v>
      </c>
      <c r="D27" s="4" t="s">
        <v>1365</v>
      </c>
      <c r="E27" s="4" t="s">
        <v>1395</v>
      </c>
      <c r="F27" s="4" t="s">
        <v>1396</v>
      </c>
      <c r="G27" s="4" t="s">
        <v>1368</v>
      </c>
      <c r="H27" s="4" t="s">
        <v>1369</v>
      </c>
      <c r="I27" s="4" t="s">
        <v>1370</v>
      </c>
      <c r="J27" s="4" t="s">
        <v>1371</v>
      </c>
      <c r="K27" s="4" t="s">
        <v>349</v>
      </c>
      <c r="L27" s="4" t="s">
        <v>694</v>
      </c>
    </row>
    <row r="28" spans="1:12">
      <c r="A28" s="4">
        <v>27</v>
      </c>
      <c r="B28" s="4" t="s">
        <v>130</v>
      </c>
      <c r="C28" s="4" t="s">
        <v>1364</v>
      </c>
      <c r="D28" s="4" t="s">
        <v>1365</v>
      </c>
      <c r="E28" s="4" t="s">
        <v>1395</v>
      </c>
      <c r="F28" s="4" t="s">
        <v>1396</v>
      </c>
      <c r="G28" s="4" t="s">
        <v>1372</v>
      </c>
      <c r="H28" s="4" t="s">
        <v>1373</v>
      </c>
      <c r="I28" s="4" t="s">
        <v>1374</v>
      </c>
      <c r="J28" s="4" t="s">
        <v>1371</v>
      </c>
      <c r="K28" s="4" t="s">
        <v>349</v>
      </c>
      <c r="L28" s="4" t="s">
        <v>694</v>
      </c>
    </row>
    <row r="29" spans="1:12">
      <c r="A29" s="4">
        <v>28</v>
      </c>
      <c r="B29" s="4" t="s">
        <v>130</v>
      </c>
      <c r="C29" s="4" t="s">
        <v>1364</v>
      </c>
      <c r="D29" s="4" t="s">
        <v>1365</v>
      </c>
      <c r="E29" s="4" t="s">
        <v>1397</v>
      </c>
      <c r="F29" s="4" t="s">
        <v>1398</v>
      </c>
      <c r="G29" s="4" t="s">
        <v>1368</v>
      </c>
      <c r="H29" s="4" t="s">
        <v>1369</v>
      </c>
      <c r="I29" s="4" t="s">
        <v>1370</v>
      </c>
      <c r="J29" s="4" t="s">
        <v>1371</v>
      </c>
      <c r="K29" s="4" t="s">
        <v>349</v>
      </c>
      <c r="L29" s="4" t="s">
        <v>694</v>
      </c>
    </row>
    <row r="30" spans="1:12">
      <c r="A30" s="4">
        <v>29</v>
      </c>
      <c r="B30" s="4" t="s">
        <v>130</v>
      </c>
      <c r="C30" s="4" t="s">
        <v>1364</v>
      </c>
      <c r="D30" s="4" t="s">
        <v>1365</v>
      </c>
      <c r="E30" s="4" t="s">
        <v>1397</v>
      </c>
      <c r="F30" s="4" t="s">
        <v>1398</v>
      </c>
      <c r="G30" s="4" t="s">
        <v>1372</v>
      </c>
      <c r="H30" s="4" t="s">
        <v>1373</v>
      </c>
      <c r="I30" s="4" t="s">
        <v>1374</v>
      </c>
      <c r="J30" s="4" t="s">
        <v>1371</v>
      </c>
      <c r="K30" s="4" t="s">
        <v>349</v>
      </c>
      <c r="L30" s="4" t="s">
        <v>694</v>
      </c>
    </row>
    <row r="31" spans="1:12">
      <c r="A31" s="4">
        <v>30</v>
      </c>
      <c r="B31" s="4" t="s">
        <v>130</v>
      </c>
      <c r="C31" s="4" t="s">
        <v>1364</v>
      </c>
      <c r="D31" s="4" t="s">
        <v>1365</v>
      </c>
      <c r="E31" s="4" t="s">
        <v>1399</v>
      </c>
      <c r="F31" s="4" t="s">
        <v>1400</v>
      </c>
      <c r="G31" s="4" t="s">
        <v>1368</v>
      </c>
      <c r="H31" s="4" t="s">
        <v>1369</v>
      </c>
      <c r="I31" s="4" t="s">
        <v>1370</v>
      </c>
      <c r="J31" s="4" t="s">
        <v>1371</v>
      </c>
      <c r="K31" s="4" t="s">
        <v>349</v>
      </c>
      <c r="L31" s="4" t="s">
        <v>694</v>
      </c>
    </row>
    <row r="32" spans="1:12">
      <c r="A32" s="4">
        <v>31</v>
      </c>
      <c r="B32" s="4" t="s">
        <v>130</v>
      </c>
      <c r="C32" s="4" t="s">
        <v>1364</v>
      </c>
      <c r="D32" s="4" t="s">
        <v>1365</v>
      </c>
      <c r="E32" s="4" t="s">
        <v>1399</v>
      </c>
      <c r="F32" s="4" t="s">
        <v>1400</v>
      </c>
      <c r="G32" s="4" t="s">
        <v>1372</v>
      </c>
      <c r="H32" s="4" t="s">
        <v>1373</v>
      </c>
      <c r="I32" s="4" t="s">
        <v>1374</v>
      </c>
      <c r="J32" s="4" t="s">
        <v>1371</v>
      </c>
      <c r="K32" s="4" t="s">
        <v>349</v>
      </c>
      <c r="L32" s="4" t="s">
        <v>694</v>
      </c>
    </row>
    <row r="33" spans="1:12">
      <c r="A33" s="4">
        <v>32</v>
      </c>
      <c r="B33" s="4" t="s">
        <v>130</v>
      </c>
      <c r="C33" s="4" t="s">
        <v>1364</v>
      </c>
      <c r="D33" s="4" t="s">
        <v>1365</v>
      </c>
      <c r="E33" s="4" t="s">
        <v>1401</v>
      </c>
      <c r="F33" s="4" t="s">
        <v>1402</v>
      </c>
      <c r="G33" s="4" t="s">
        <v>1368</v>
      </c>
      <c r="H33" s="4" t="s">
        <v>1369</v>
      </c>
      <c r="I33" s="4" t="s">
        <v>1370</v>
      </c>
      <c r="J33" s="4" t="s">
        <v>1371</v>
      </c>
      <c r="K33" s="4" t="s">
        <v>349</v>
      </c>
      <c r="L33" s="4" t="s">
        <v>694</v>
      </c>
    </row>
    <row r="34" spans="1:12">
      <c r="A34" s="4">
        <v>33</v>
      </c>
      <c r="B34" s="4" t="s">
        <v>130</v>
      </c>
      <c r="C34" s="4" t="s">
        <v>1364</v>
      </c>
      <c r="D34" s="4" t="s">
        <v>1365</v>
      </c>
      <c r="E34" s="4" t="s">
        <v>1401</v>
      </c>
      <c r="F34" s="4" t="s">
        <v>1402</v>
      </c>
      <c r="G34" s="4" t="s">
        <v>1372</v>
      </c>
      <c r="H34" s="4" t="s">
        <v>1373</v>
      </c>
      <c r="I34" s="4" t="s">
        <v>1374</v>
      </c>
      <c r="J34" s="4" t="s">
        <v>1371</v>
      </c>
      <c r="K34" s="4" t="s">
        <v>349</v>
      </c>
      <c r="L34" s="4" t="s">
        <v>694</v>
      </c>
    </row>
    <row r="35" spans="1:12">
      <c r="A35" s="4">
        <v>34</v>
      </c>
      <c r="B35" s="4" t="s">
        <v>130</v>
      </c>
      <c r="C35" s="4" t="s">
        <v>1403</v>
      </c>
      <c r="D35" s="4" t="s">
        <v>1404</v>
      </c>
      <c r="E35" s="4" t="s">
        <v>1405</v>
      </c>
      <c r="F35" s="4" t="s">
        <v>1406</v>
      </c>
      <c r="G35" s="4" t="s">
        <v>1407</v>
      </c>
      <c r="H35" s="4" t="s">
        <v>1408</v>
      </c>
      <c r="I35" s="4" t="s">
        <v>1409</v>
      </c>
      <c r="J35" s="4" t="s">
        <v>1410</v>
      </c>
      <c r="K35" s="4" t="s">
        <v>347</v>
      </c>
      <c r="L35" s="4" t="s">
        <v>694</v>
      </c>
    </row>
    <row r="36" spans="1:12">
      <c r="A36" s="4">
        <v>35</v>
      </c>
      <c r="B36" s="4" t="s">
        <v>130</v>
      </c>
      <c r="C36" s="4" t="s">
        <v>1403</v>
      </c>
      <c r="D36" s="4" t="s">
        <v>1404</v>
      </c>
      <c r="E36" s="4" t="s">
        <v>1405</v>
      </c>
      <c r="F36" s="4" t="s">
        <v>1406</v>
      </c>
      <c r="G36" s="4" t="s">
        <v>1407</v>
      </c>
      <c r="H36" s="4" t="s">
        <v>1408</v>
      </c>
      <c r="I36" s="4" t="s">
        <v>1409</v>
      </c>
      <c r="J36" s="4" t="s">
        <v>1410</v>
      </c>
      <c r="K36" s="4" t="s">
        <v>1411</v>
      </c>
      <c r="L36" s="4" t="s">
        <v>694</v>
      </c>
    </row>
    <row r="37" spans="1:12">
      <c r="A37" s="4">
        <v>36</v>
      </c>
      <c r="B37" s="4" t="s">
        <v>130</v>
      </c>
      <c r="C37" s="4" t="s">
        <v>1403</v>
      </c>
      <c r="D37" s="4" t="s">
        <v>1404</v>
      </c>
      <c r="E37" s="4" t="s">
        <v>1405</v>
      </c>
      <c r="F37" s="4" t="s">
        <v>1406</v>
      </c>
      <c r="G37" s="4" t="s">
        <v>1407</v>
      </c>
      <c r="H37" s="4" t="s">
        <v>1408</v>
      </c>
      <c r="I37" s="4" t="s">
        <v>1409</v>
      </c>
      <c r="J37" s="4" t="s">
        <v>1410</v>
      </c>
      <c r="K37" s="4" t="s">
        <v>349</v>
      </c>
      <c r="L37" s="4" t="s">
        <v>694</v>
      </c>
    </row>
    <row r="38" spans="1:12">
      <c r="A38" s="4">
        <v>37</v>
      </c>
      <c r="B38" s="4" t="s">
        <v>130</v>
      </c>
      <c r="C38" s="4" t="s">
        <v>1403</v>
      </c>
      <c r="D38" s="4" t="s">
        <v>1404</v>
      </c>
      <c r="E38" s="4" t="s">
        <v>1405</v>
      </c>
      <c r="F38" s="4" t="s">
        <v>1406</v>
      </c>
      <c r="G38" s="4" t="s">
        <v>1407</v>
      </c>
      <c r="H38" s="4" t="s">
        <v>1408</v>
      </c>
      <c r="I38" s="4" t="s">
        <v>1409</v>
      </c>
      <c r="J38" s="4" t="s">
        <v>1410</v>
      </c>
      <c r="K38" s="4" t="s">
        <v>348</v>
      </c>
      <c r="L38" s="4" t="s">
        <v>694</v>
      </c>
    </row>
    <row r="39" spans="1:12">
      <c r="A39" s="4">
        <v>38</v>
      </c>
      <c r="B39" s="4" t="s">
        <v>130</v>
      </c>
      <c r="C39" s="4" t="s">
        <v>1403</v>
      </c>
      <c r="D39" s="4" t="s">
        <v>1404</v>
      </c>
      <c r="E39" s="4" t="s">
        <v>1405</v>
      </c>
      <c r="F39" s="4" t="s">
        <v>1406</v>
      </c>
      <c r="G39" s="4" t="s">
        <v>1412</v>
      </c>
      <c r="H39" s="4" t="s">
        <v>1413</v>
      </c>
      <c r="I39" s="4" t="s">
        <v>1414</v>
      </c>
      <c r="J39" s="4" t="s">
        <v>1415</v>
      </c>
      <c r="K39" s="4" t="s">
        <v>349</v>
      </c>
      <c r="L39" s="4" t="s">
        <v>694</v>
      </c>
    </row>
    <row r="40" spans="1:12">
      <c r="A40" s="4">
        <v>39</v>
      </c>
      <c r="B40" s="4" t="s">
        <v>130</v>
      </c>
      <c r="C40" s="4" t="s">
        <v>1403</v>
      </c>
      <c r="D40" s="4" t="s">
        <v>1404</v>
      </c>
      <c r="E40" s="4" t="s">
        <v>1405</v>
      </c>
      <c r="F40" s="4" t="s">
        <v>1406</v>
      </c>
      <c r="G40" s="4" t="s">
        <v>1416</v>
      </c>
      <c r="H40" s="4" t="s">
        <v>1417</v>
      </c>
      <c r="I40" s="4" t="s">
        <v>1414</v>
      </c>
      <c r="J40" s="4" t="s">
        <v>1418</v>
      </c>
      <c r="K40" s="4" t="s">
        <v>347</v>
      </c>
      <c r="L40" s="4" t="s">
        <v>694</v>
      </c>
    </row>
    <row r="41" spans="1:12">
      <c r="A41" s="4">
        <v>40</v>
      </c>
      <c r="B41" s="4" t="s">
        <v>130</v>
      </c>
      <c r="C41" s="4" t="s">
        <v>1403</v>
      </c>
      <c r="D41" s="4" t="s">
        <v>1404</v>
      </c>
      <c r="E41" s="4" t="s">
        <v>1405</v>
      </c>
      <c r="F41" s="4" t="s">
        <v>1406</v>
      </c>
      <c r="G41" s="4" t="s">
        <v>1416</v>
      </c>
      <c r="H41" s="4" t="s">
        <v>1417</v>
      </c>
      <c r="I41" s="4" t="s">
        <v>1414</v>
      </c>
      <c r="J41" s="4" t="s">
        <v>1418</v>
      </c>
      <c r="K41" s="4" t="s">
        <v>349</v>
      </c>
      <c r="L41" s="4" t="s">
        <v>694</v>
      </c>
    </row>
    <row r="42" spans="1:12">
      <c r="A42" s="4">
        <v>41</v>
      </c>
      <c r="B42" s="4" t="s">
        <v>130</v>
      </c>
      <c r="C42" s="4" t="s">
        <v>1403</v>
      </c>
      <c r="D42" s="4" t="s">
        <v>1404</v>
      </c>
      <c r="E42" s="4" t="s">
        <v>1405</v>
      </c>
      <c r="F42" s="4" t="s">
        <v>1406</v>
      </c>
      <c r="G42" s="4" t="s">
        <v>1416</v>
      </c>
      <c r="H42" s="4" t="s">
        <v>1417</v>
      </c>
      <c r="I42" s="4" t="s">
        <v>1414</v>
      </c>
      <c r="J42" s="4" t="s">
        <v>1418</v>
      </c>
      <c r="K42" s="4" t="s">
        <v>348</v>
      </c>
      <c r="L42" s="4" t="s">
        <v>694</v>
      </c>
    </row>
    <row r="43" spans="1:12">
      <c r="A43" s="4">
        <v>42</v>
      </c>
      <c r="B43" s="4" t="s">
        <v>130</v>
      </c>
      <c r="C43" s="4" t="s">
        <v>1403</v>
      </c>
      <c r="D43" s="4" t="s">
        <v>1404</v>
      </c>
      <c r="E43" s="4" t="s">
        <v>1405</v>
      </c>
      <c r="F43" s="4" t="s">
        <v>1406</v>
      </c>
      <c r="G43" s="4" t="s">
        <v>1419</v>
      </c>
      <c r="H43" s="4" t="s">
        <v>1420</v>
      </c>
      <c r="I43" s="4" t="s">
        <v>1421</v>
      </c>
      <c r="J43" s="4" t="s">
        <v>1422</v>
      </c>
      <c r="K43" s="4" t="s">
        <v>303</v>
      </c>
      <c r="L43" s="4" t="s">
        <v>694</v>
      </c>
    </row>
    <row r="44" spans="1:12">
      <c r="A44" s="4">
        <v>43</v>
      </c>
      <c r="B44" s="4" t="s">
        <v>130</v>
      </c>
      <c r="C44" s="4" t="s">
        <v>1403</v>
      </c>
      <c r="D44" s="4" t="s">
        <v>1404</v>
      </c>
      <c r="E44" s="4" t="s">
        <v>1405</v>
      </c>
      <c r="F44" s="4" t="s">
        <v>1406</v>
      </c>
      <c r="G44" s="4" t="s">
        <v>1423</v>
      </c>
      <c r="H44" s="4" t="s">
        <v>1424</v>
      </c>
      <c r="I44" s="4" t="s">
        <v>1425</v>
      </c>
      <c r="J44" s="4" t="s">
        <v>1422</v>
      </c>
      <c r="K44" s="4" t="s">
        <v>349</v>
      </c>
      <c r="L44" s="4" t="s">
        <v>694</v>
      </c>
    </row>
    <row r="45" spans="1:12">
      <c r="A45" s="4">
        <v>44</v>
      </c>
      <c r="B45" s="4" t="s">
        <v>130</v>
      </c>
      <c r="C45" s="4" t="s">
        <v>1403</v>
      </c>
      <c r="D45" s="4" t="s">
        <v>1404</v>
      </c>
      <c r="E45" s="4" t="s">
        <v>1405</v>
      </c>
      <c r="F45" s="4" t="s">
        <v>1406</v>
      </c>
      <c r="G45" s="4" t="s">
        <v>1426</v>
      </c>
      <c r="H45" s="4" t="s">
        <v>1427</v>
      </c>
      <c r="I45" s="4" t="s">
        <v>1428</v>
      </c>
      <c r="J45" s="4" t="s">
        <v>1422</v>
      </c>
      <c r="K45" s="4" t="s">
        <v>303</v>
      </c>
      <c r="L45" s="4" t="s">
        <v>694</v>
      </c>
    </row>
    <row r="46" spans="1:12">
      <c r="A46" s="4">
        <v>45</v>
      </c>
      <c r="B46" s="4" t="s">
        <v>130</v>
      </c>
      <c r="C46" s="4" t="s">
        <v>1403</v>
      </c>
      <c r="D46" s="4" t="s">
        <v>1404</v>
      </c>
      <c r="E46" s="4" t="s">
        <v>1405</v>
      </c>
      <c r="F46" s="4" t="s">
        <v>1406</v>
      </c>
      <c r="G46" s="4" t="s">
        <v>1426</v>
      </c>
      <c r="H46" s="4" t="s">
        <v>1427</v>
      </c>
      <c r="I46" s="4" t="s">
        <v>1428</v>
      </c>
      <c r="J46" s="4" t="s">
        <v>1422</v>
      </c>
      <c r="K46" s="4" t="s">
        <v>349</v>
      </c>
      <c r="L46" s="4" t="s">
        <v>694</v>
      </c>
    </row>
    <row r="47" spans="1:12">
      <c r="A47" s="4">
        <v>46</v>
      </c>
      <c r="B47" s="4" t="s">
        <v>130</v>
      </c>
      <c r="C47" s="4" t="s">
        <v>1403</v>
      </c>
      <c r="D47" s="4" t="s">
        <v>1404</v>
      </c>
      <c r="E47" s="4" t="s">
        <v>1405</v>
      </c>
      <c r="F47" s="4" t="s">
        <v>1406</v>
      </c>
      <c r="G47" s="4" t="s">
        <v>1429</v>
      </c>
      <c r="H47" s="4" t="s">
        <v>1430</v>
      </c>
      <c r="I47" s="4" t="s">
        <v>1431</v>
      </c>
      <c r="J47" s="4" t="s">
        <v>1422</v>
      </c>
      <c r="K47" s="4" t="s">
        <v>303</v>
      </c>
      <c r="L47" s="4" t="s">
        <v>694</v>
      </c>
    </row>
    <row r="48" spans="1:12">
      <c r="A48" s="4">
        <v>47</v>
      </c>
      <c r="B48" s="4" t="s">
        <v>130</v>
      </c>
      <c r="C48" s="4" t="s">
        <v>1403</v>
      </c>
      <c r="D48" s="4" t="s">
        <v>1404</v>
      </c>
      <c r="E48" s="4" t="s">
        <v>1405</v>
      </c>
      <c r="F48" s="4" t="s">
        <v>1406</v>
      </c>
      <c r="G48" s="4" t="s">
        <v>1432</v>
      </c>
      <c r="H48" s="4" t="s">
        <v>1433</v>
      </c>
      <c r="I48" s="4" t="s">
        <v>1434</v>
      </c>
      <c r="J48" s="4" t="s">
        <v>1422</v>
      </c>
      <c r="K48" s="4" t="s">
        <v>303</v>
      </c>
      <c r="L48" s="4" t="s">
        <v>694</v>
      </c>
    </row>
    <row r="49" spans="1:12">
      <c r="A49" s="4">
        <v>48</v>
      </c>
      <c r="B49" s="4" t="s">
        <v>130</v>
      </c>
      <c r="C49" s="4" t="s">
        <v>1403</v>
      </c>
      <c r="D49" s="4" t="s">
        <v>1404</v>
      </c>
      <c r="E49" s="4" t="s">
        <v>1435</v>
      </c>
      <c r="F49" s="4" t="s">
        <v>1436</v>
      </c>
      <c r="G49" s="4" t="s">
        <v>1437</v>
      </c>
      <c r="H49" s="4" t="s">
        <v>1438</v>
      </c>
      <c r="I49" s="4" t="s">
        <v>1439</v>
      </c>
      <c r="J49" s="4" t="s">
        <v>1422</v>
      </c>
      <c r="K49" s="4" t="s">
        <v>349</v>
      </c>
      <c r="L49" s="4" t="s">
        <v>694</v>
      </c>
    </row>
    <row r="50" spans="1:12">
      <c r="A50" s="4">
        <v>49</v>
      </c>
      <c r="B50" s="4" t="s">
        <v>130</v>
      </c>
      <c r="C50" s="4" t="s">
        <v>1403</v>
      </c>
      <c r="D50" s="4" t="s">
        <v>1404</v>
      </c>
      <c r="E50" s="4" t="s">
        <v>1440</v>
      </c>
      <c r="F50" s="4" t="s">
        <v>1441</v>
      </c>
      <c r="G50" s="4" t="s">
        <v>1412</v>
      </c>
      <c r="H50" s="4" t="s">
        <v>1413</v>
      </c>
      <c r="I50" s="4" t="s">
        <v>1414</v>
      </c>
      <c r="J50" s="4" t="s">
        <v>1415</v>
      </c>
      <c r="K50" s="4" t="s">
        <v>349</v>
      </c>
      <c r="L50" s="4" t="s">
        <v>694</v>
      </c>
    </row>
    <row r="51" spans="1:12">
      <c r="A51" s="4">
        <v>50</v>
      </c>
      <c r="B51" s="4" t="s">
        <v>130</v>
      </c>
      <c r="C51" s="4" t="s">
        <v>1403</v>
      </c>
      <c r="D51" s="4" t="s">
        <v>1404</v>
      </c>
      <c r="E51" s="4" t="s">
        <v>1440</v>
      </c>
      <c r="F51" s="4" t="s">
        <v>1441</v>
      </c>
      <c r="G51" s="4" t="s">
        <v>1416</v>
      </c>
      <c r="H51" s="4" t="s">
        <v>1417</v>
      </c>
      <c r="I51" s="4" t="s">
        <v>1414</v>
      </c>
      <c r="J51" s="4" t="s">
        <v>1418</v>
      </c>
      <c r="K51" s="4" t="s">
        <v>347</v>
      </c>
      <c r="L51" s="4" t="s">
        <v>694</v>
      </c>
    </row>
    <row r="52" spans="1:12">
      <c r="A52" s="4">
        <v>51</v>
      </c>
      <c r="B52" s="4" t="s">
        <v>130</v>
      </c>
      <c r="C52" s="4" t="s">
        <v>1403</v>
      </c>
      <c r="D52" s="4" t="s">
        <v>1404</v>
      </c>
      <c r="E52" s="4" t="s">
        <v>1440</v>
      </c>
      <c r="F52" s="4" t="s">
        <v>1441</v>
      </c>
      <c r="G52" s="4" t="s">
        <v>1416</v>
      </c>
      <c r="H52" s="4" t="s">
        <v>1417</v>
      </c>
      <c r="I52" s="4" t="s">
        <v>1414</v>
      </c>
      <c r="J52" s="4" t="s">
        <v>1418</v>
      </c>
      <c r="K52" s="4" t="s">
        <v>349</v>
      </c>
      <c r="L52" s="4" t="s">
        <v>694</v>
      </c>
    </row>
    <row r="53" spans="1:12">
      <c r="A53" s="4">
        <v>52</v>
      </c>
      <c r="B53" s="4" t="s">
        <v>130</v>
      </c>
      <c r="C53" s="4" t="s">
        <v>1403</v>
      </c>
      <c r="D53" s="4" t="s">
        <v>1404</v>
      </c>
      <c r="E53" s="4" t="s">
        <v>1440</v>
      </c>
      <c r="F53" s="4" t="s">
        <v>1441</v>
      </c>
      <c r="G53" s="4" t="s">
        <v>1416</v>
      </c>
      <c r="H53" s="4" t="s">
        <v>1417</v>
      </c>
      <c r="I53" s="4" t="s">
        <v>1414</v>
      </c>
      <c r="J53" s="4" t="s">
        <v>1418</v>
      </c>
      <c r="K53" s="4" t="s">
        <v>348</v>
      </c>
      <c r="L53" s="4" t="s">
        <v>694</v>
      </c>
    </row>
    <row r="54" spans="1:12">
      <c r="A54" s="4">
        <v>53</v>
      </c>
      <c r="B54" s="4" t="s">
        <v>130</v>
      </c>
      <c r="C54" s="4" t="s">
        <v>1403</v>
      </c>
      <c r="D54" s="4" t="s">
        <v>1404</v>
      </c>
      <c r="E54" s="4" t="s">
        <v>1440</v>
      </c>
      <c r="F54" s="4" t="s">
        <v>1441</v>
      </c>
      <c r="G54" s="4" t="s">
        <v>1442</v>
      </c>
      <c r="H54" s="4" t="s">
        <v>1443</v>
      </c>
      <c r="I54" s="4" t="s">
        <v>1444</v>
      </c>
      <c r="J54" s="4" t="s">
        <v>1422</v>
      </c>
      <c r="K54" s="4" t="s">
        <v>349</v>
      </c>
      <c r="L54" s="4" t="s">
        <v>694</v>
      </c>
    </row>
    <row r="55" spans="1:12">
      <c r="A55" s="4">
        <v>54</v>
      </c>
      <c r="B55" s="4" t="s">
        <v>130</v>
      </c>
      <c r="C55" s="4" t="s">
        <v>1403</v>
      </c>
      <c r="D55" s="4" t="s">
        <v>1404</v>
      </c>
      <c r="E55" s="4" t="s">
        <v>1445</v>
      </c>
      <c r="F55" s="4" t="s">
        <v>1446</v>
      </c>
      <c r="G55" s="4" t="s">
        <v>1447</v>
      </c>
      <c r="H55" s="4" t="s">
        <v>1448</v>
      </c>
      <c r="I55" s="4" t="s">
        <v>1449</v>
      </c>
      <c r="J55" s="4" t="s">
        <v>1422</v>
      </c>
      <c r="K55" s="4" t="s">
        <v>349</v>
      </c>
      <c r="L55" s="4" t="s">
        <v>694</v>
      </c>
    </row>
    <row r="56" spans="1:12">
      <c r="A56" s="4">
        <v>55</v>
      </c>
      <c r="B56" s="4" t="s">
        <v>130</v>
      </c>
      <c r="C56" s="4" t="s">
        <v>1403</v>
      </c>
      <c r="D56" s="4" t="s">
        <v>1404</v>
      </c>
      <c r="E56" s="4" t="s">
        <v>1450</v>
      </c>
      <c r="F56" s="4" t="s">
        <v>1451</v>
      </c>
      <c r="G56" s="4" t="s">
        <v>1452</v>
      </c>
      <c r="H56" s="4" t="s">
        <v>1453</v>
      </c>
      <c r="I56" s="4" t="s">
        <v>1454</v>
      </c>
      <c r="J56" s="4" t="s">
        <v>1422</v>
      </c>
      <c r="K56" s="4" t="s">
        <v>349</v>
      </c>
      <c r="L56" s="4" t="s">
        <v>694</v>
      </c>
    </row>
    <row r="57" spans="1:12">
      <c r="A57" s="4">
        <v>56</v>
      </c>
      <c r="B57" s="4" t="s">
        <v>130</v>
      </c>
      <c r="C57" s="4" t="s">
        <v>1455</v>
      </c>
      <c r="D57" s="4" t="s">
        <v>1456</v>
      </c>
      <c r="E57" s="4" t="s">
        <v>1457</v>
      </c>
      <c r="F57" s="4" t="s">
        <v>1458</v>
      </c>
      <c r="G57" s="4" t="s">
        <v>1459</v>
      </c>
      <c r="H57" s="4" t="s">
        <v>1460</v>
      </c>
      <c r="I57" s="4" t="s">
        <v>1414</v>
      </c>
      <c r="J57" s="4" t="s">
        <v>1461</v>
      </c>
      <c r="K57" s="4" t="s">
        <v>349</v>
      </c>
      <c r="L57" s="4" t="s">
        <v>694</v>
      </c>
    </row>
    <row r="58" spans="1:12">
      <c r="A58" s="4">
        <v>57</v>
      </c>
      <c r="B58" s="4" t="s">
        <v>130</v>
      </c>
      <c r="C58" s="4" t="s">
        <v>1455</v>
      </c>
      <c r="D58" s="4" t="s">
        <v>1456</v>
      </c>
      <c r="E58" s="4" t="s">
        <v>1455</v>
      </c>
      <c r="F58" s="4" t="s">
        <v>1456</v>
      </c>
      <c r="G58" s="4" t="s">
        <v>1459</v>
      </c>
      <c r="H58" s="4" t="s">
        <v>1460</v>
      </c>
      <c r="I58" s="4" t="s">
        <v>1414</v>
      </c>
      <c r="J58" s="4" t="s">
        <v>1461</v>
      </c>
      <c r="K58" s="4" t="s">
        <v>349</v>
      </c>
      <c r="L58" s="4" t="s">
        <v>694</v>
      </c>
    </row>
    <row r="59" spans="1:12">
      <c r="A59" s="4">
        <v>58</v>
      </c>
      <c r="B59" s="4" t="s">
        <v>130</v>
      </c>
      <c r="C59" s="4" t="s">
        <v>1455</v>
      </c>
      <c r="D59" s="4" t="s">
        <v>1456</v>
      </c>
      <c r="E59" s="4" t="s">
        <v>1455</v>
      </c>
      <c r="F59" s="4" t="s">
        <v>1456</v>
      </c>
      <c r="G59" s="4" t="s">
        <v>1462</v>
      </c>
      <c r="H59" s="4" t="s">
        <v>1463</v>
      </c>
      <c r="I59" s="4" t="s">
        <v>1464</v>
      </c>
      <c r="J59" s="4" t="s">
        <v>1465</v>
      </c>
      <c r="K59" s="4" t="s">
        <v>349</v>
      </c>
      <c r="L59" s="4" t="s">
        <v>694</v>
      </c>
    </row>
    <row r="60" spans="1:12">
      <c r="A60" s="4">
        <v>59</v>
      </c>
      <c r="B60" s="4" t="s">
        <v>130</v>
      </c>
      <c r="C60" s="4" t="s">
        <v>1455</v>
      </c>
      <c r="D60" s="4" t="s">
        <v>1456</v>
      </c>
      <c r="E60" s="4" t="s">
        <v>1466</v>
      </c>
      <c r="F60" s="4" t="s">
        <v>1467</v>
      </c>
      <c r="G60" s="4" t="s">
        <v>1459</v>
      </c>
      <c r="H60" s="4" t="s">
        <v>1460</v>
      </c>
      <c r="I60" s="4" t="s">
        <v>1414</v>
      </c>
      <c r="J60" s="4" t="s">
        <v>1461</v>
      </c>
      <c r="K60" s="4" t="s">
        <v>349</v>
      </c>
      <c r="L60" s="4" t="s">
        <v>694</v>
      </c>
    </row>
    <row r="61" spans="1:12">
      <c r="A61" s="4">
        <v>60</v>
      </c>
      <c r="B61" s="4" t="s">
        <v>130</v>
      </c>
      <c r="C61" s="4" t="s">
        <v>1455</v>
      </c>
      <c r="D61" s="4" t="s">
        <v>1456</v>
      </c>
      <c r="E61" s="4" t="s">
        <v>1466</v>
      </c>
      <c r="F61" s="4" t="s">
        <v>1467</v>
      </c>
      <c r="G61" s="4" t="s">
        <v>1468</v>
      </c>
      <c r="H61" s="4" t="s">
        <v>1469</v>
      </c>
      <c r="I61" s="4" t="s">
        <v>1470</v>
      </c>
      <c r="J61" s="4" t="s">
        <v>1471</v>
      </c>
      <c r="K61" s="4" t="s">
        <v>349</v>
      </c>
      <c r="L61" s="4" t="s">
        <v>694</v>
      </c>
    </row>
    <row r="62" spans="1:12">
      <c r="A62" s="4">
        <v>61</v>
      </c>
      <c r="B62" s="4" t="s">
        <v>130</v>
      </c>
      <c r="C62" s="4" t="s">
        <v>1455</v>
      </c>
      <c r="D62" s="4" t="s">
        <v>1456</v>
      </c>
      <c r="E62" s="4" t="s">
        <v>1466</v>
      </c>
      <c r="F62" s="4" t="s">
        <v>1467</v>
      </c>
      <c r="G62" s="4" t="s">
        <v>1472</v>
      </c>
      <c r="H62" s="4" t="s">
        <v>1473</v>
      </c>
      <c r="I62" s="4" t="s">
        <v>1474</v>
      </c>
      <c r="J62" s="4" t="s">
        <v>1465</v>
      </c>
      <c r="K62" s="4" t="s">
        <v>349</v>
      </c>
      <c r="L62" s="4" t="s">
        <v>694</v>
      </c>
    </row>
    <row r="63" spans="1:12">
      <c r="A63" s="4">
        <v>62</v>
      </c>
      <c r="B63" s="4" t="s">
        <v>130</v>
      </c>
      <c r="C63" s="4" t="s">
        <v>1455</v>
      </c>
      <c r="D63" s="4" t="s">
        <v>1456</v>
      </c>
      <c r="E63" s="4" t="s">
        <v>1466</v>
      </c>
      <c r="F63" s="4" t="s">
        <v>1467</v>
      </c>
      <c r="G63" s="4" t="s">
        <v>1475</v>
      </c>
      <c r="H63" s="4" t="s">
        <v>1476</v>
      </c>
      <c r="I63" s="4" t="s">
        <v>1477</v>
      </c>
      <c r="J63" s="4" t="s">
        <v>1478</v>
      </c>
      <c r="K63" s="4" t="s">
        <v>351</v>
      </c>
      <c r="L63" s="4" t="s">
        <v>694</v>
      </c>
    </row>
    <row r="64" spans="1:12">
      <c r="A64" s="4">
        <v>63</v>
      </c>
      <c r="B64" s="4" t="s">
        <v>130</v>
      </c>
      <c r="C64" s="4" t="s">
        <v>1455</v>
      </c>
      <c r="D64" s="4" t="s">
        <v>1456</v>
      </c>
      <c r="E64" s="4" t="s">
        <v>1466</v>
      </c>
      <c r="F64" s="4" t="s">
        <v>1467</v>
      </c>
      <c r="G64" s="4" t="s">
        <v>1479</v>
      </c>
      <c r="H64" s="4" t="s">
        <v>1480</v>
      </c>
      <c r="I64" s="4" t="s">
        <v>1481</v>
      </c>
      <c r="J64" s="4" t="s">
        <v>1465</v>
      </c>
      <c r="K64" s="4" t="s">
        <v>349</v>
      </c>
      <c r="L64" s="4" t="s">
        <v>694</v>
      </c>
    </row>
    <row r="65" spans="1:12">
      <c r="A65" s="4">
        <v>64</v>
      </c>
      <c r="B65" s="4" t="s">
        <v>130</v>
      </c>
      <c r="C65" s="4" t="s">
        <v>1455</v>
      </c>
      <c r="D65" s="4" t="s">
        <v>1456</v>
      </c>
      <c r="E65" s="4" t="s">
        <v>1466</v>
      </c>
      <c r="F65" s="4" t="s">
        <v>1467</v>
      </c>
      <c r="G65" s="4" t="s">
        <v>1482</v>
      </c>
      <c r="H65" s="4" t="s">
        <v>1483</v>
      </c>
      <c r="I65" s="4" t="s">
        <v>1484</v>
      </c>
      <c r="J65" s="4" t="s">
        <v>1485</v>
      </c>
      <c r="K65" s="4" t="s">
        <v>351</v>
      </c>
      <c r="L65" s="4" t="s">
        <v>694</v>
      </c>
    </row>
    <row r="66" spans="1:12">
      <c r="A66" s="4">
        <v>65</v>
      </c>
      <c r="B66" s="4" t="s">
        <v>130</v>
      </c>
      <c r="C66" s="4" t="s">
        <v>1455</v>
      </c>
      <c r="D66" s="4" t="s">
        <v>1456</v>
      </c>
      <c r="E66" s="4" t="s">
        <v>1466</v>
      </c>
      <c r="F66" s="4" t="s">
        <v>1467</v>
      </c>
      <c r="G66" s="4" t="s">
        <v>1486</v>
      </c>
      <c r="H66" s="4" t="s">
        <v>1487</v>
      </c>
      <c r="I66" s="4" t="s">
        <v>1488</v>
      </c>
      <c r="J66" s="4" t="s">
        <v>1489</v>
      </c>
      <c r="K66" s="4" t="s">
        <v>349</v>
      </c>
      <c r="L66" s="4" t="s">
        <v>694</v>
      </c>
    </row>
    <row r="67" spans="1:12">
      <c r="A67" s="4">
        <v>66</v>
      </c>
      <c r="B67" s="4" t="s">
        <v>130</v>
      </c>
      <c r="C67" s="4" t="s">
        <v>1455</v>
      </c>
      <c r="D67" s="4" t="s">
        <v>1456</v>
      </c>
      <c r="E67" s="4" t="s">
        <v>1490</v>
      </c>
      <c r="F67" s="4" t="s">
        <v>1491</v>
      </c>
      <c r="G67" s="4" t="s">
        <v>1459</v>
      </c>
      <c r="H67" s="4" t="s">
        <v>1460</v>
      </c>
      <c r="I67" s="4" t="s">
        <v>1414</v>
      </c>
      <c r="J67" s="4" t="s">
        <v>1461</v>
      </c>
      <c r="K67" s="4" t="s">
        <v>349</v>
      </c>
      <c r="L67" s="4" t="s">
        <v>694</v>
      </c>
    </row>
    <row r="68" spans="1:12">
      <c r="A68" s="4">
        <v>67</v>
      </c>
      <c r="B68" s="4" t="s">
        <v>130</v>
      </c>
      <c r="C68" s="4" t="s">
        <v>1455</v>
      </c>
      <c r="D68" s="4" t="s">
        <v>1456</v>
      </c>
      <c r="E68" s="4" t="s">
        <v>1492</v>
      </c>
      <c r="F68" s="4" t="s">
        <v>1493</v>
      </c>
      <c r="G68" s="4" t="s">
        <v>1459</v>
      </c>
      <c r="H68" s="4" t="s">
        <v>1460</v>
      </c>
      <c r="I68" s="4" t="s">
        <v>1414</v>
      </c>
      <c r="J68" s="4" t="s">
        <v>1461</v>
      </c>
      <c r="K68" s="4" t="s">
        <v>349</v>
      </c>
      <c r="L68" s="4" t="s">
        <v>694</v>
      </c>
    </row>
    <row r="69" spans="1:12">
      <c r="A69" s="4">
        <v>68</v>
      </c>
      <c r="B69" s="4" t="s">
        <v>130</v>
      </c>
      <c r="C69" s="4" t="s">
        <v>1455</v>
      </c>
      <c r="D69" s="4" t="s">
        <v>1456</v>
      </c>
      <c r="E69" s="4" t="s">
        <v>1494</v>
      </c>
      <c r="F69" s="4" t="s">
        <v>1495</v>
      </c>
      <c r="G69" s="4" t="s">
        <v>1459</v>
      </c>
      <c r="H69" s="4" t="s">
        <v>1460</v>
      </c>
      <c r="I69" s="4" t="s">
        <v>1414</v>
      </c>
      <c r="J69" s="4" t="s">
        <v>1461</v>
      </c>
      <c r="K69" s="4" t="s">
        <v>349</v>
      </c>
      <c r="L69" s="4" t="s">
        <v>694</v>
      </c>
    </row>
    <row r="70" spans="1:12">
      <c r="A70" s="4">
        <v>69</v>
      </c>
      <c r="B70" s="4" t="s">
        <v>130</v>
      </c>
      <c r="C70" s="4" t="s">
        <v>1455</v>
      </c>
      <c r="D70" s="4" t="s">
        <v>1456</v>
      </c>
      <c r="E70" s="4" t="s">
        <v>1494</v>
      </c>
      <c r="F70" s="4" t="s">
        <v>1495</v>
      </c>
      <c r="G70" s="4" t="s">
        <v>1496</v>
      </c>
      <c r="H70" s="4" t="s">
        <v>1497</v>
      </c>
      <c r="I70" s="4" t="s">
        <v>1498</v>
      </c>
      <c r="J70" s="4" t="s">
        <v>1465</v>
      </c>
      <c r="K70" s="4" t="s">
        <v>349</v>
      </c>
      <c r="L70" s="4" t="s">
        <v>694</v>
      </c>
    </row>
    <row r="71" spans="1:12">
      <c r="A71" s="4">
        <v>70</v>
      </c>
      <c r="B71" s="4" t="s">
        <v>130</v>
      </c>
      <c r="C71" s="4" t="s">
        <v>1455</v>
      </c>
      <c r="D71" s="4" t="s">
        <v>1456</v>
      </c>
      <c r="E71" s="4" t="s">
        <v>1494</v>
      </c>
      <c r="F71" s="4" t="s">
        <v>1495</v>
      </c>
      <c r="G71" s="4" t="s">
        <v>1499</v>
      </c>
      <c r="H71" s="4" t="s">
        <v>1500</v>
      </c>
      <c r="I71" s="4" t="s">
        <v>1501</v>
      </c>
      <c r="J71" s="4" t="s">
        <v>1465</v>
      </c>
      <c r="K71" s="4" t="s">
        <v>351</v>
      </c>
      <c r="L71" s="4" t="s">
        <v>694</v>
      </c>
    </row>
    <row r="72" spans="1:12">
      <c r="A72" s="4">
        <v>71</v>
      </c>
      <c r="B72" s="4" t="s">
        <v>130</v>
      </c>
      <c r="C72" s="4" t="s">
        <v>1455</v>
      </c>
      <c r="D72" s="4" t="s">
        <v>1456</v>
      </c>
      <c r="E72" s="4" t="s">
        <v>1502</v>
      </c>
      <c r="F72" s="4" t="s">
        <v>1503</v>
      </c>
      <c r="G72" s="4" t="s">
        <v>1459</v>
      </c>
      <c r="H72" s="4" t="s">
        <v>1460</v>
      </c>
      <c r="I72" s="4" t="s">
        <v>1414</v>
      </c>
      <c r="J72" s="4" t="s">
        <v>1461</v>
      </c>
      <c r="K72" s="4" t="s">
        <v>349</v>
      </c>
      <c r="L72" s="4" t="s">
        <v>694</v>
      </c>
    </row>
    <row r="73" spans="1:12">
      <c r="A73" s="4">
        <v>72</v>
      </c>
      <c r="B73" s="4" t="s">
        <v>130</v>
      </c>
      <c r="C73" s="4" t="s">
        <v>1455</v>
      </c>
      <c r="D73" s="4" t="s">
        <v>1456</v>
      </c>
      <c r="E73" s="4" t="s">
        <v>1502</v>
      </c>
      <c r="F73" s="4" t="s">
        <v>1503</v>
      </c>
      <c r="G73" s="4" t="s">
        <v>1504</v>
      </c>
      <c r="H73" s="4" t="s">
        <v>1505</v>
      </c>
      <c r="I73" s="4" t="s">
        <v>1506</v>
      </c>
      <c r="J73" s="4" t="s">
        <v>1415</v>
      </c>
      <c r="K73" s="4" t="s">
        <v>349</v>
      </c>
      <c r="L73" s="4" t="s">
        <v>694</v>
      </c>
    </row>
    <row r="74" spans="1:12">
      <c r="A74" s="4">
        <v>73</v>
      </c>
      <c r="B74" s="4" t="s">
        <v>130</v>
      </c>
      <c r="C74" s="4" t="s">
        <v>1455</v>
      </c>
      <c r="D74" s="4" t="s">
        <v>1456</v>
      </c>
      <c r="E74" s="4" t="s">
        <v>1502</v>
      </c>
      <c r="F74" s="4" t="s">
        <v>1503</v>
      </c>
      <c r="G74" s="4" t="s">
        <v>1507</v>
      </c>
      <c r="H74" s="4" t="s">
        <v>1508</v>
      </c>
      <c r="I74" s="4" t="s">
        <v>1509</v>
      </c>
      <c r="J74" s="4" t="s">
        <v>1465</v>
      </c>
      <c r="K74" s="4" t="s">
        <v>347</v>
      </c>
      <c r="L74" s="4" t="s">
        <v>694</v>
      </c>
    </row>
    <row r="75" spans="1:12">
      <c r="A75" s="4">
        <v>74</v>
      </c>
      <c r="B75" s="4" t="s">
        <v>130</v>
      </c>
      <c r="C75" s="4" t="s">
        <v>1455</v>
      </c>
      <c r="D75" s="4" t="s">
        <v>1456</v>
      </c>
      <c r="E75" s="4" t="s">
        <v>1502</v>
      </c>
      <c r="F75" s="4" t="s">
        <v>1503</v>
      </c>
      <c r="G75" s="4" t="s">
        <v>1507</v>
      </c>
      <c r="H75" s="4" t="s">
        <v>1508</v>
      </c>
      <c r="I75" s="4" t="s">
        <v>1509</v>
      </c>
      <c r="J75" s="4" t="s">
        <v>1465</v>
      </c>
      <c r="K75" s="4" t="s">
        <v>1411</v>
      </c>
      <c r="L75" s="4" t="s">
        <v>694</v>
      </c>
    </row>
    <row r="76" spans="1:12">
      <c r="A76" s="4">
        <v>75</v>
      </c>
      <c r="B76" s="4" t="s">
        <v>130</v>
      </c>
      <c r="C76" s="4" t="s">
        <v>1455</v>
      </c>
      <c r="D76" s="4" t="s">
        <v>1456</v>
      </c>
      <c r="E76" s="4" t="s">
        <v>1502</v>
      </c>
      <c r="F76" s="4" t="s">
        <v>1503</v>
      </c>
      <c r="G76" s="4" t="s">
        <v>1507</v>
      </c>
      <c r="H76" s="4" t="s">
        <v>1508</v>
      </c>
      <c r="I76" s="4" t="s">
        <v>1509</v>
      </c>
      <c r="J76" s="4" t="s">
        <v>1465</v>
      </c>
      <c r="K76" s="4" t="s">
        <v>349</v>
      </c>
      <c r="L76" s="4" t="s">
        <v>694</v>
      </c>
    </row>
    <row r="77" spans="1:12">
      <c r="A77" s="4">
        <v>76</v>
      </c>
      <c r="B77" s="4" t="s">
        <v>130</v>
      </c>
      <c r="C77" s="4" t="s">
        <v>1455</v>
      </c>
      <c r="D77" s="4" t="s">
        <v>1456</v>
      </c>
      <c r="E77" s="4" t="s">
        <v>1502</v>
      </c>
      <c r="F77" s="4" t="s">
        <v>1503</v>
      </c>
      <c r="G77" s="4" t="s">
        <v>1507</v>
      </c>
      <c r="H77" s="4" t="s">
        <v>1508</v>
      </c>
      <c r="I77" s="4" t="s">
        <v>1509</v>
      </c>
      <c r="J77" s="4" t="s">
        <v>1465</v>
      </c>
      <c r="K77" s="4" t="s">
        <v>348</v>
      </c>
      <c r="L77" s="4" t="s">
        <v>694</v>
      </c>
    </row>
    <row r="78" spans="1:12">
      <c r="A78" s="4">
        <v>77</v>
      </c>
      <c r="B78" s="4" t="s">
        <v>130</v>
      </c>
      <c r="C78" s="4" t="s">
        <v>1455</v>
      </c>
      <c r="D78" s="4" t="s">
        <v>1456</v>
      </c>
      <c r="E78" s="4" t="s">
        <v>1502</v>
      </c>
      <c r="F78" s="4" t="s">
        <v>1503</v>
      </c>
      <c r="G78" s="4" t="s">
        <v>1510</v>
      </c>
      <c r="H78" s="4" t="s">
        <v>1334</v>
      </c>
      <c r="I78" s="4" t="s">
        <v>1511</v>
      </c>
      <c r="J78" s="4" t="s">
        <v>1465</v>
      </c>
      <c r="K78" s="4" t="s">
        <v>351</v>
      </c>
      <c r="L78" s="4" t="s">
        <v>694</v>
      </c>
    </row>
    <row r="79" spans="1:12">
      <c r="A79" s="4">
        <v>78</v>
      </c>
      <c r="B79" s="4" t="s">
        <v>130</v>
      </c>
      <c r="C79" s="4" t="s">
        <v>1455</v>
      </c>
      <c r="D79" s="4" t="s">
        <v>1456</v>
      </c>
      <c r="E79" s="4" t="s">
        <v>1502</v>
      </c>
      <c r="F79" s="4" t="s">
        <v>1503</v>
      </c>
      <c r="G79" s="4" t="s">
        <v>1499</v>
      </c>
      <c r="H79" s="4" t="s">
        <v>1500</v>
      </c>
      <c r="I79" s="4" t="s">
        <v>1501</v>
      </c>
      <c r="J79" s="4" t="s">
        <v>1465</v>
      </c>
      <c r="K79" s="4" t="s">
        <v>351</v>
      </c>
      <c r="L79" s="4" t="s">
        <v>694</v>
      </c>
    </row>
    <row r="80" spans="1:12">
      <c r="A80" s="4">
        <v>79</v>
      </c>
      <c r="B80" s="4" t="s">
        <v>130</v>
      </c>
      <c r="C80" s="4" t="s">
        <v>1455</v>
      </c>
      <c r="D80" s="4" t="s">
        <v>1456</v>
      </c>
      <c r="E80" s="4" t="s">
        <v>1512</v>
      </c>
      <c r="F80" s="4" t="s">
        <v>1513</v>
      </c>
      <c r="G80" s="4" t="s">
        <v>1459</v>
      </c>
      <c r="H80" s="4" t="s">
        <v>1460</v>
      </c>
      <c r="I80" s="4" t="s">
        <v>1414</v>
      </c>
      <c r="J80" s="4" t="s">
        <v>1461</v>
      </c>
      <c r="K80" s="4" t="s">
        <v>349</v>
      </c>
      <c r="L80" s="4" t="s">
        <v>694</v>
      </c>
    </row>
    <row r="81" spans="1:12">
      <c r="A81" s="4">
        <v>80</v>
      </c>
      <c r="B81" s="4" t="s">
        <v>130</v>
      </c>
      <c r="C81" s="4" t="s">
        <v>1455</v>
      </c>
      <c r="D81" s="4" t="s">
        <v>1456</v>
      </c>
      <c r="E81" s="4" t="s">
        <v>1514</v>
      </c>
      <c r="F81" s="4" t="s">
        <v>1515</v>
      </c>
      <c r="G81" s="4" t="s">
        <v>1459</v>
      </c>
      <c r="H81" s="4" t="s">
        <v>1460</v>
      </c>
      <c r="I81" s="4" t="s">
        <v>1414</v>
      </c>
      <c r="J81" s="4" t="s">
        <v>1461</v>
      </c>
      <c r="K81" s="4" t="s">
        <v>349</v>
      </c>
      <c r="L81" s="4" t="s">
        <v>694</v>
      </c>
    </row>
    <row r="82" spans="1:12">
      <c r="A82" s="4">
        <v>81</v>
      </c>
      <c r="B82" s="4" t="s">
        <v>130</v>
      </c>
      <c r="C82" s="4" t="s">
        <v>1516</v>
      </c>
      <c r="D82" s="4" t="s">
        <v>1517</v>
      </c>
      <c r="E82" s="4" t="s">
        <v>1516</v>
      </c>
      <c r="F82" s="4" t="s">
        <v>1517</v>
      </c>
      <c r="G82" s="4" t="s">
        <v>1518</v>
      </c>
      <c r="H82" s="4" t="s">
        <v>1519</v>
      </c>
      <c r="I82" s="4" t="s">
        <v>1520</v>
      </c>
      <c r="J82" s="4" t="s">
        <v>1521</v>
      </c>
      <c r="K82" s="4" t="s">
        <v>349</v>
      </c>
      <c r="L82" s="4" t="s">
        <v>694</v>
      </c>
    </row>
    <row r="83" spans="1:12">
      <c r="A83" s="4">
        <v>82</v>
      </c>
      <c r="B83" s="4" t="s">
        <v>130</v>
      </c>
      <c r="C83" s="4" t="s">
        <v>1516</v>
      </c>
      <c r="D83" s="4" t="s">
        <v>1517</v>
      </c>
      <c r="E83" s="4" t="s">
        <v>1522</v>
      </c>
      <c r="F83" s="4" t="s">
        <v>1523</v>
      </c>
      <c r="G83" s="4" t="s">
        <v>1518</v>
      </c>
      <c r="H83" s="4" t="s">
        <v>1519</v>
      </c>
      <c r="I83" s="4" t="s">
        <v>1520</v>
      </c>
      <c r="J83" s="4" t="s">
        <v>1521</v>
      </c>
      <c r="K83" s="4" t="s">
        <v>349</v>
      </c>
      <c r="L83" s="4" t="s">
        <v>694</v>
      </c>
    </row>
    <row r="84" spans="1:12">
      <c r="A84" s="4">
        <v>83</v>
      </c>
      <c r="B84" s="4" t="s">
        <v>130</v>
      </c>
      <c r="C84" s="4" t="s">
        <v>1516</v>
      </c>
      <c r="D84" s="4" t="s">
        <v>1517</v>
      </c>
      <c r="E84" s="4" t="s">
        <v>1522</v>
      </c>
      <c r="F84" s="4" t="s">
        <v>1523</v>
      </c>
      <c r="G84" s="4" t="s">
        <v>1486</v>
      </c>
      <c r="H84" s="4" t="s">
        <v>1487</v>
      </c>
      <c r="I84" s="4" t="s">
        <v>1488</v>
      </c>
      <c r="J84" s="4" t="s">
        <v>1489</v>
      </c>
      <c r="K84" s="4" t="s">
        <v>349</v>
      </c>
      <c r="L84" s="4" t="s">
        <v>694</v>
      </c>
    </row>
    <row r="85" spans="1:12">
      <c r="A85" s="4">
        <v>84</v>
      </c>
      <c r="B85" s="4" t="s">
        <v>130</v>
      </c>
      <c r="C85" s="4" t="s">
        <v>1524</v>
      </c>
      <c r="D85" s="4" t="s">
        <v>1525</v>
      </c>
      <c r="E85" s="4" t="s">
        <v>1524</v>
      </c>
      <c r="F85" s="4" t="s">
        <v>1525</v>
      </c>
      <c r="G85" s="4" t="s">
        <v>1526</v>
      </c>
      <c r="H85" s="4" t="s">
        <v>1527</v>
      </c>
      <c r="I85" s="4" t="s">
        <v>1528</v>
      </c>
      <c r="J85" s="4" t="s">
        <v>1529</v>
      </c>
      <c r="K85" s="4" t="s">
        <v>349</v>
      </c>
      <c r="L85" s="4" t="s">
        <v>694</v>
      </c>
    </row>
    <row r="86" spans="1:12">
      <c r="A86" s="4">
        <v>85</v>
      </c>
      <c r="B86" s="4" t="s">
        <v>130</v>
      </c>
      <c r="C86" s="4" t="s">
        <v>1524</v>
      </c>
      <c r="D86" s="4" t="s">
        <v>1525</v>
      </c>
      <c r="E86" s="4" t="s">
        <v>1530</v>
      </c>
      <c r="F86" s="4" t="s">
        <v>1531</v>
      </c>
      <c r="G86" s="4" t="s">
        <v>1532</v>
      </c>
      <c r="H86" s="4" t="s">
        <v>1533</v>
      </c>
      <c r="I86" s="4" t="s">
        <v>1534</v>
      </c>
      <c r="J86" s="4" t="s">
        <v>1529</v>
      </c>
      <c r="K86" s="4" t="s">
        <v>349</v>
      </c>
      <c r="L86" s="4" t="s">
        <v>694</v>
      </c>
    </row>
    <row r="87" spans="1:12">
      <c r="A87" s="4">
        <v>86</v>
      </c>
      <c r="B87" s="4" t="s">
        <v>130</v>
      </c>
      <c r="C87" s="4" t="s">
        <v>1524</v>
      </c>
      <c r="D87" s="4" t="s">
        <v>1525</v>
      </c>
      <c r="E87" s="4" t="s">
        <v>1535</v>
      </c>
      <c r="F87" s="4" t="s">
        <v>1536</v>
      </c>
      <c r="G87" s="4" t="s">
        <v>1537</v>
      </c>
      <c r="H87" s="4" t="s">
        <v>1538</v>
      </c>
      <c r="I87" s="4" t="s">
        <v>1539</v>
      </c>
      <c r="J87" s="4" t="s">
        <v>1529</v>
      </c>
      <c r="K87" s="4" t="s">
        <v>349</v>
      </c>
      <c r="L87" s="4" t="s">
        <v>694</v>
      </c>
    </row>
    <row r="88" spans="1:12">
      <c r="A88" s="4">
        <v>87</v>
      </c>
      <c r="B88" s="4" t="s">
        <v>130</v>
      </c>
      <c r="C88" s="4" t="s">
        <v>1524</v>
      </c>
      <c r="D88" s="4" t="s">
        <v>1525</v>
      </c>
      <c r="E88" s="4" t="s">
        <v>1540</v>
      </c>
      <c r="F88" s="4" t="s">
        <v>1541</v>
      </c>
      <c r="G88" s="4" t="s">
        <v>1542</v>
      </c>
      <c r="H88" s="4" t="s">
        <v>1543</v>
      </c>
      <c r="I88" s="4" t="s">
        <v>1544</v>
      </c>
      <c r="J88" s="4" t="s">
        <v>1529</v>
      </c>
      <c r="K88" s="4" t="s">
        <v>350</v>
      </c>
      <c r="L88" s="4" t="s">
        <v>694</v>
      </c>
    </row>
    <row r="89" spans="1:12">
      <c r="A89" s="4">
        <v>88</v>
      </c>
      <c r="B89" s="4" t="s">
        <v>130</v>
      </c>
      <c r="C89" s="4" t="s">
        <v>1524</v>
      </c>
      <c r="D89" s="4" t="s">
        <v>1525</v>
      </c>
      <c r="E89" s="4" t="s">
        <v>1545</v>
      </c>
      <c r="F89" s="4" t="s">
        <v>1546</v>
      </c>
      <c r="G89" s="4" t="s">
        <v>1547</v>
      </c>
      <c r="H89" s="4" t="s">
        <v>1548</v>
      </c>
      <c r="I89" s="4" t="s">
        <v>1549</v>
      </c>
      <c r="J89" s="4" t="s">
        <v>1529</v>
      </c>
      <c r="K89" s="4" t="s">
        <v>350</v>
      </c>
      <c r="L89" s="4" t="s">
        <v>694</v>
      </c>
    </row>
    <row r="90" spans="1:12">
      <c r="A90" s="4">
        <v>89</v>
      </c>
      <c r="B90" s="4" t="s">
        <v>130</v>
      </c>
      <c r="C90" s="4" t="s">
        <v>1550</v>
      </c>
      <c r="D90" s="4" t="s">
        <v>1551</v>
      </c>
      <c r="E90" s="4" t="s">
        <v>1552</v>
      </c>
      <c r="F90" s="4" t="s">
        <v>1553</v>
      </c>
      <c r="G90" s="4" t="s">
        <v>1554</v>
      </c>
      <c r="H90" s="4" t="s">
        <v>1555</v>
      </c>
      <c r="I90" s="4" t="s">
        <v>1556</v>
      </c>
      <c r="J90" s="4" t="s">
        <v>1557</v>
      </c>
      <c r="K90" s="4" t="s">
        <v>349</v>
      </c>
      <c r="L90" s="4" t="s">
        <v>694</v>
      </c>
    </row>
    <row r="91" spans="1:12">
      <c r="A91" s="4">
        <v>90</v>
      </c>
      <c r="B91" s="4" t="s">
        <v>130</v>
      </c>
      <c r="C91" s="4" t="s">
        <v>1550</v>
      </c>
      <c r="D91" s="4" t="s">
        <v>1551</v>
      </c>
      <c r="E91" s="4" t="s">
        <v>1550</v>
      </c>
      <c r="F91" s="4" t="s">
        <v>1551</v>
      </c>
      <c r="G91" s="4" t="s">
        <v>1554</v>
      </c>
      <c r="H91" s="4" t="s">
        <v>1555</v>
      </c>
      <c r="I91" s="4" t="s">
        <v>1556</v>
      </c>
      <c r="J91" s="4" t="s">
        <v>1557</v>
      </c>
      <c r="K91" s="4" t="s">
        <v>349</v>
      </c>
      <c r="L91" s="4" t="s">
        <v>694</v>
      </c>
    </row>
    <row r="92" spans="1:12">
      <c r="A92" s="4">
        <v>91</v>
      </c>
      <c r="B92" s="4" t="s">
        <v>130</v>
      </c>
      <c r="C92" s="4" t="s">
        <v>1550</v>
      </c>
      <c r="D92" s="4" t="s">
        <v>1551</v>
      </c>
      <c r="E92" s="4" t="s">
        <v>1558</v>
      </c>
      <c r="F92" s="4" t="s">
        <v>1559</v>
      </c>
      <c r="G92" s="4" t="s">
        <v>1554</v>
      </c>
      <c r="H92" s="4" t="s">
        <v>1555</v>
      </c>
      <c r="I92" s="4" t="s">
        <v>1556</v>
      </c>
      <c r="J92" s="4" t="s">
        <v>1557</v>
      </c>
      <c r="K92" s="4" t="s">
        <v>349</v>
      </c>
      <c r="L92" s="4" t="s">
        <v>694</v>
      </c>
    </row>
    <row r="93" spans="1:12">
      <c r="A93" s="4">
        <v>92</v>
      </c>
      <c r="B93" s="4" t="s">
        <v>130</v>
      </c>
      <c r="C93" s="4" t="s">
        <v>1550</v>
      </c>
      <c r="D93" s="4" t="s">
        <v>1551</v>
      </c>
      <c r="E93" s="4" t="s">
        <v>1558</v>
      </c>
      <c r="F93" s="4" t="s">
        <v>1559</v>
      </c>
      <c r="G93" s="4" t="s">
        <v>1486</v>
      </c>
      <c r="H93" s="4" t="s">
        <v>1487</v>
      </c>
      <c r="I93" s="4" t="s">
        <v>1488</v>
      </c>
      <c r="J93" s="4" t="s">
        <v>1489</v>
      </c>
      <c r="K93" s="4" t="s">
        <v>303</v>
      </c>
      <c r="L93" s="4" t="s">
        <v>694</v>
      </c>
    </row>
    <row r="94" spans="1:12">
      <c r="A94" s="4">
        <v>93</v>
      </c>
      <c r="B94" s="4" t="s">
        <v>130</v>
      </c>
      <c r="C94" s="4" t="s">
        <v>1560</v>
      </c>
      <c r="D94" s="4" t="s">
        <v>1561</v>
      </c>
      <c r="E94" s="4" t="s">
        <v>1560</v>
      </c>
      <c r="F94" s="4" t="s">
        <v>1561</v>
      </c>
      <c r="G94" s="4" t="s">
        <v>1562</v>
      </c>
      <c r="H94" s="4" t="s">
        <v>1563</v>
      </c>
      <c r="I94" s="4" t="s">
        <v>1564</v>
      </c>
      <c r="J94" s="4" t="s">
        <v>1565</v>
      </c>
      <c r="K94" s="4" t="s">
        <v>349</v>
      </c>
      <c r="L94" s="4" t="s">
        <v>694</v>
      </c>
    </row>
    <row r="95" spans="1:12">
      <c r="A95" s="4">
        <v>94</v>
      </c>
      <c r="B95" s="4" t="s">
        <v>130</v>
      </c>
      <c r="C95" s="4" t="s">
        <v>1560</v>
      </c>
      <c r="D95" s="4" t="s">
        <v>1561</v>
      </c>
      <c r="E95" s="4" t="s">
        <v>1560</v>
      </c>
      <c r="F95" s="4" t="s">
        <v>1561</v>
      </c>
      <c r="G95" s="4" t="s">
        <v>1566</v>
      </c>
      <c r="H95" s="4" t="s">
        <v>1567</v>
      </c>
      <c r="I95" s="4" t="s">
        <v>1568</v>
      </c>
      <c r="J95" s="4" t="s">
        <v>1569</v>
      </c>
      <c r="K95" s="4" t="s">
        <v>349</v>
      </c>
      <c r="L95" s="4" t="s">
        <v>694</v>
      </c>
    </row>
    <row r="96" spans="1:12">
      <c r="A96" s="4">
        <v>95</v>
      </c>
      <c r="B96" s="4" t="s">
        <v>130</v>
      </c>
      <c r="C96" s="4" t="s">
        <v>1560</v>
      </c>
      <c r="D96" s="4" t="s">
        <v>1561</v>
      </c>
      <c r="E96" s="4" t="s">
        <v>1570</v>
      </c>
      <c r="F96" s="4" t="s">
        <v>1571</v>
      </c>
      <c r="G96" s="4" t="s">
        <v>1562</v>
      </c>
      <c r="H96" s="4" t="s">
        <v>1563</v>
      </c>
      <c r="I96" s="4" t="s">
        <v>1564</v>
      </c>
      <c r="J96" s="4" t="s">
        <v>1565</v>
      </c>
      <c r="K96" s="4" t="s">
        <v>349</v>
      </c>
      <c r="L96" s="4" t="s">
        <v>694</v>
      </c>
    </row>
    <row r="97" spans="1:12">
      <c r="A97" s="4">
        <v>96</v>
      </c>
      <c r="B97" s="4" t="s">
        <v>130</v>
      </c>
      <c r="C97" s="4" t="s">
        <v>1560</v>
      </c>
      <c r="D97" s="4" t="s">
        <v>1561</v>
      </c>
      <c r="E97" s="4" t="s">
        <v>1570</v>
      </c>
      <c r="F97" s="4" t="s">
        <v>1571</v>
      </c>
      <c r="G97" s="4" t="s">
        <v>1572</v>
      </c>
      <c r="H97" s="4" t="s">
        <v>1573</v>
      </c>
      <c r="I97" s="4" t="s">
        <v>1574</v>
      </c>
      <c r="J97" s="4" t="s">
        <v>1575</v>
      </c>
      <c r="K97" s="4" t="s">
        <v>349</v>
      </c>
      <c r="L97" s="4" t="s">
        <v>694</v>
      </c>
    </row>
    <row r="98" spans="1:12">
      <c r="A98" s="4">
        <v>97</v>
      </c>
      <c r="B98" s="4" t="s">
        <v>130</v>
      </c>
      <c r="C98" s="4" t="s">
        <v>1560</v>
      </c>
      <c r="D98" s="4" t="s">
        <v>1561</v>
      </c>
      <c r="E98" s="4" t="s">
        <v>1570</v>
      </c>
      <c r="F98" s="4" t="s">
        <v>1571</v>
      </c>
      <c r="G98" s="4" t="s">
        <v>1566</v>
      </c>
      <c r="H98" s="4" t="s">
        <v>1567</v>
      </c>
      <c r="I98" s="4" t="s">
        <v>1568</v>
      </c>
      <c r="J98" s="4" t="s">
        <v>1569</v>
      </c>
      <c r="K98" s="4" t="s">
        <v>349</v>
      </c>
      <c r="L98" s="4" t="s">
        <v>694</v>
      </c>
    </row>
    <row r="99" spans="1:12">
      <c r="A99" s="4">
        <v>98</v>
      </c>
      <c r="B99" s="4" t="s">
        <v>130</v>
      </c>
      <c r="C99" s="4" t="s">
        <v>1560</v>
      </c>
      <c r="D99" s="4" t="s">
        <v>1561</v>
      </c>
      <c r="E99" s="4" t="s">
        <v>1576</v>
      </c>
      <c r="F99" s="4" t="s">
        <v>1577</v>
      </c>
      <c r="G99" s="4" t="s">
        <v>1566</v>
      </c>
      <c r="H99" s="4" t="s">
        <v>1567</v>
      </c>
      <c r="I99" s="4" t="s">
        <v>1568</v>
      </c>
      <c r="J99" s="4" t="s">
        <v>1569</v>
      </c>
      <c r="K99" s="4" t="s">
        <v>349</v>
      </c>
      <c r="L99" s="4" t="s">
        <v>694</v>
      </c>
    </row>
    <row r="100" spans="1:12">
      <c r="A100" s="4">
        <v>99</v>
      </c>
      <c r="B100" s="4" t="s">
        <v>130</v>
      </c>
      <c r="C100" s="4" t="s">
        <v>1560</v>
      </c>
      <c r="D100" s="4" t="s">
        <v>1561</v>
      </c>
      <c r="E100" s="4" t="s">
        <v>1578</v>
      </c>
      <c r="F100" s="4" t="s">
        <v>1579</v>
      </c>
      <c r="G100" s="4" t="s">
        <v>1566</v>
      </c>
      <c r="H100" s="4" t="s">
        <v>1567</v>
      </c>
      <c r="I100" s="4" t="s">
        <v>1568</v>
      </c>
      <c r="J100" s="4" t="s">
        <v>1569</v>
      </c>
      <c r="K100" s="4" t="s">
        <v>349</v>
      </c>
      <c r="L100" s="4" t="s">
        <v>694</v>
      </c>
    </row>
    <row r="101" spans="1:12">
      <c r="A101" s="4">
        <v>100</v>
      </c>
      <c r="B101" s="4" t="s">
        <v>130</v>
      </c>
      <c r="C101" s="4" t="s">
        <v>1580</v>
      </c>
      <c r="D101" s="4" t="s">
        <v>1581</v>
      </c>
      <c r="E101" s="4" t="s">
        <v>1580</v>
      </c>
      <c r="F101" s="4" t="s">
        <v>1581</v>
      </c>
      <c r="G101" s="4" t="s">
        <v>1582</v>
      </c>
      <c r="H101" s="4" t="s">
        <v>1583</v>
      </c>
      <c r="I101" s="4" t="s">
        <v>1584</v>
      </c>
      <c r="J101" s="4" t="s">
        <v>1585</v>
      </c>
      <c r="K101" s="4" t="s">
        <v>349</v>
      </c>
      <c r="L101" s="4" t="s">
        <v>694</v>
      </c>
    </row>
    <row r="102" spans="1:12">
      <c r="A102" s="4">
        <v>101</v>
      </c>
      <c r="B102" s="4" t="s">
        <v>130</v>
      </c>
      <c r="C102" s="4" t="s">
        <v>1580</v>
      </c>
      <c r="D102" s="4" t="s">
        <v>1581</v>
      </c>
      <c r="E102" s="4" t="s">
        <v>1580</v>
      </c>
      <c r="F102" s="4" t="s">
        <v>1581</v>
      </c>
      <c r="G102" s="4" t="s">
        <v>1586</v>
      </c>
      <c r="H102" s="4" t="s">
        <v>1587</v>
      </c>
      <c r="I102" s="4" t="s">
        <v>1588</v>
      </c>
      <c r="J102" s="4" t="s">
        <v>1585</v>
      </c>
      <c r="K102" s="4" t="s">
        <v>349</v>
      </c>
      <c r="L102" s="4" t="s">
        <v>694</v>
      </c>
    </row>
    <row r="103" spans="1:12">
      <c r="A103" s="4">
        <v>102</v>
      </c>
      <c r="B103" s="4" t="s">
        <v>130</v>
      </c>
      <c r="C103" s="4" t="s">
        <v>1580</v>
      </c>
      <c r="D103" s="4" t="s">
        <v>1581</v>
      </c>
      <c r="E103" s="4" t="s">
        <v>1580</v>
      </c>
      <c r="F103" s="4" t="s">
        <v>1581</v>
      </c>
      <c r="G103" s="4" t="s">
        <v>1589</v>
      </c>
      <c r="H103" s="4" t="s">
        <v>1590</v>
      </c>
      <c r="I103" s="4" t="s">
        <v>1591</v>
      </c>
      <c r="J103" s="4" t="s">
        <v>1585</v>
      </c>
      <c r="K103" s="4" t="s">
        <v>349</v>
      </c>
      <c r="L103" s="4" t="s">
        <v>694</v>
      </c>
    </row>
    <row r="104" spans="1:12">
      <c r="A104" s="4">
        <v>103</v>
      </c>
      <c r="B104" s="4" t="s">
        <v>130</v>
      </c>
      <c r="C104" s="4" t="s">
        <v>1580</v>
      </c>
      <c r="D104" s="4" t="s">
        <v>1581</v>
      </c>
      <c r="E104" s="4" t="s">
        <v>1580</v>
      </c>
      <c r="F104" s="4" t="s">
        <v>1581</v>
      </c>
      <c r="G104" s="4" t="s">
        <v>1589</v>
      </c>
      <c r="H104" s="4" t="s">
        <v>1590</v>
      </c>
      <c r="I104" s="4" t="s">
        <v>1591</v>
      </c>
      <c r="J104" s="4" t="s">
        <v>1585</v>
      </c>
      <c r="K104" s="4" t="s">
        <v>351</v>
      </c>
      <c r="L104" s="4" t="s">
        <v>694</v>
      </c>
    </row>
    <row r="105" spans="1:12">
      <c r="A105" s="4">
        <v>104</v>
      </c>
      <c r="B105" s="4" t="s">
        <v>130</v>
      </c>
      <c r="C105" s="4" t="s">
        <v>1580</v>
      </c>
      <c r="D105" s="4" t="s">
        <v>1581</v>
      </c>
      <c r="E105" s="4" t="s">
        <v>1592</v>
      </c>
      <c r="F105" s="4" t="s">
        <v>1593</v>
      </c>
      <c r="G105" s="4" t="s">
        <v>1594</v>
      </c>
      <c r="H105" s="4" t="s">
        <v>1595</v>
      </c>
      <c r="I105" s="4" t="s">
        <v>1596</v>
      </c>
      <c r="J105" s="4" t="s">
        <v>1585</v>
      </c>
      <c r="K105" s="4" t="s">
        <v>349</v>
      </c>
      <c r="L105" s="4" t="s">
        <v>694</v>
      </c>
    </row>
    <row r="106" spans="1:12">
      <c r="A106" s="4">
        <v>105</v>
      </c>
      <c r="B106" s="4" t="s">
        <v>130</v>
      </c>
      <c r="C106" s="4" t="s">
        <v>1580</v>
      </c>
      <c r="D106" s="4" t="s">
        <v>1581</v>
      </c>
      <c r="E106" s="4" t="s">
        <v>1592</v>
      </c>
      <c r="F106" s="4" t="s">
        <v>1593</v>
      </c>
      <c r="G106" s="4" t="s">
        <v>1597</v>
      </c>
      <c r="H106" s="4" t="s">
        <v>1598</v>
      </c>
      <c r="I106" s="4" t="s">
        <v>1599</v>
      </c>
      <c r="J106" s="4" t="s">
        <v>1585</v>
      </c>
      <c r="K106" s="4" t="s">
        <v>349</v>
      </c>
      <c r="L106" s="4" t="s">
        <v>694</v>
      </c>
    </row>
    <row r="107" spans="1:12">
      <c r="A107" s="4">
        <v>106</v>
      </c>
      <c r="B107" s="4" t="s">
        <v>130</v>
      </c>
      <c r="C107" s="4" t="s">
        <v>1580</v>
      </c>
      <c r="D107" s="4" t="s">
        <v>1581</v>
      </c>
      <c r="E107" s="4" t="s">
        <v>1592</v>
      </c>
      <c r="F107" s="4" t="s">
        <v>1593</v>
      </c>
      <c r="G107" s="4" t="s">
        <v>1600</v>
      </c>
      <c r="H107" s="4" t="s">
        <v>1601</v>
      </c>
      <c r="I107" s="4" t="s">
        <v>1602</v>
      </c>
      <c r="J107" s="4" t="s">
        <v>1585</v>
      </c>
      <c r="K107" s="4" t="s">
        <v>349</v>
      </c>
      <c r="L107" s="4" t="s">
        <v>694</v>
      </c>
    </row>
    <row r="108" spans="1:12">
      <c r="A108" s="4">
        <v>107</v>
      </c>
      <c r="B108" s="4" t="s">
        <v>130</v>
      </c>
      <c r="C108" s="4" t="s">
        <v>1580</v>
      </c>
      <c r="D108" s="4" t="s">
        <v>1581</v>
      </c>
      <c r="E108" s="4" t="s">
        <v>1603</v>
      </c>
      <c r="F108" s="4" t="s">
        <v>1604</v>
      </c>
      <c r="G108" s="4" t="s">
        <v>1586</v>
      </c>
      <c r="H108" s="4" t="s">
        <v>1587</v>
      </c>
      <c r="I108" s="4" t="s">
        <v>1588</v>
      </c>
      <c r="J108" s="4" t="s">
        <v>1585</v>
      </c>
      <c r="K108" s="4" t="s">
        <v>349</v>
      </c>
      <c r="L108" s="4" t="s">
        <v>694</v>
      </c>
    </row>
    <row r="109" spans="1:12">
      <c r="A109" s="4">
        <v>108</v>
      </c>
      <c r="B109" s="4" t="s">
        <v>130</v>
      </c>
      <c r="C109" s="4" t="s">
        <v>1580</v>
      </c>
      <c r="D109" s="4" t="s">
        <v>1581</v>
      </c>
      <c r="E109" s="4" t="s">
        <v>1605</v>
      </c>
      <c r="F109" s="4" t="s">
        <v>1606</v>
      </c>
      <c r="G109" s="4" t="s">
        <v>1582</v>
      </c>
      <c r="H109" s="4" t="s">
        <v>1583</v>
      </c>
      <c r="I109" s="4" t="s">
        <v>1584</v>
      </c>
      <c r="J109" s="4" t="s">
        <v>1585</v>
      </c>
      <c r="K109" s="4" t="s">
        <v>349</v>
      </c>
      <c r="L109" s="4" t="s">
        <v>694</v>
      </c>
    </row>
    <row r="110" spans="1:12">
      <c r="A110" s="4">
        <v>109</v>
      </c>
      <c r="B110" s="4" t="s">
        <v>130</v>
      </c>
      <c r="C110" s="4" t="s">
        <v>1580</v>
      </c>
      <c r="D110" s="4" t="s">
        <v>1581</v>
      </c>
      <c r="E110" s="4" t="s">
        <v>1605</v>
      </c>
      <c r="F110" s="4" t="s">
        <v>1606</v>
      </c>
      <c r="G110" s="4" t="s">
        <v>1607</v>
      </c>
      <c r="H110" s="4" t="s">
        <v>1608</v>
      </c>
      <c r="I110" s="4" t="s">
        <v>1609</v>
      </c>
      <c r="J110" s="4" t="s">
        <v>1585</v>
      </c>
      <c r="K110" s="4" t="s">
        <v>349</v>
      </c>
      <c r="L110" s="4" t="s">
        <v>694</v>
      </c>
    </row>
    <row r="111" spans="1:12">
      <c r="A111" s="4">
        <v>110</v>
      </c>
      <c r="B111" s="4" t="s">
        <v>130</v>
      </c>
      <c r="C111" s="4" t="s">
        <v>1580</v>
      </c>
      <c r="D111" s="4" t="s">
        <v>1581</v>
      </c>
      <c r="E111" s="4" t="s">
        <v>1605</v>
      </c>
      <c r="F111" s="4" t="s">
        <v>1606</v>
      </c>
      <c r="G111" s="4" t="s">
        <v>1610</v>
      </c>
      <c r="H111" s="4" t="s">
        <v>1611</v>
      </c>
      <c r="I111" s="4" t="s">
        <v>1612</v>
      </c>
      <c r="J111" s="4" t="s">
        <v>1585</v>
      </c>
      <c r="K111" s="4" t="s">
        <v>349</v>
      </c>
      <c r="L111" s="4" t="s">
        <v>694</v>
      </c>
    </row>
    <row r="112" spans="1:12">
      <c r="A112" s="4">
        <v>111</v>
      </c>
      <c r="B112" s="4" t="s">
        <v>130</v>
      </c>
      <c r="C112" s="4" t="s">
        <v>1613</v>
      </c>
      <c r="D112" s="4" t="s">
        <v>1614</v>
      </c>
      <c r="E112" s="4" t="s">
        <v>1615</v>
      </c>
      <c r="F112" s="4" t="s">
        <v>1616</v>
      </c>
      <c r="G112" s="4" t="s">
        <v>1617</v>
      </c>
      <c r="H112" s="4" t="s">
        <v>1618</v>
      </c>
      <c r="I112" s="4" t="s">
        <v>1619</v>
      </c>
      <c r="J112" s="4" t="s">
        <v>1620</v>
      </c>
      <c r="K112" s="4" t="s">
        <v>350</v>
      </c>
      <c r="L112" s="4" t="s">
        <v>694</v>
      </c>
    </row>
    <row r="113" spans="1:12">
      <c r="A113" s="4">
        <v>112</v>
      </c>
      <c r="B113" s="4" t="s">
        <v>130</v>
      </c>
      <c r="C113" s="4" t="s">
        <v>1613</v>
      </c>
      <c r="D113" s="4" t="s">
        <v>1614</v>
      </c>
      <c r="E113" s="4" t="s">
        <v>1615</v>
      </c>
      <c r="F113" s="4" t="s">
        <v>1616</v>
      </c>
      <c r="G113" s="4" t="s">
        <v>1621</v>
      </c>
      <c r="H113" s="4" t="s">
        <v>1622</v>
      </c>
      <c r="I113" s="4" t="s">
        <v>1623</v>
      </c>
      <c r="J113" s="4" t="s">
        <v>1620</v>
      </c>
      <c r="K113" s="4" t="s">
        <v>350</v>
      </c>
      <c r="L113" s="4" t="s">
        <v>694</v>
      </c>
    </row>
    <row r="114" spans="1:12">
      <c r="A114" s="4">
        <v>113</v>
      </c>
      <c r="B114" s="4" t="s">
        <v>130</v>
      </c>
      <c r="C114" s="4" t="s">
        <v>1613</v>
      </c>
      <c r="D114" s="4" t="s">
        <v>1614</v>
      </c>
      <c r="E114" s="4" t="s">
        <v>1624</v>
      </c>
      <c r="F114" s="4" t="s">
        <v>1625</v>
      </c>
      <c r="G114" s="4" t="s">
        <v>1617</v>
      </c>
      <c r="H114" s="4" t="s">
        <v>1618</v>
      </c>
      <c r="I114" s="4" t="s">
        <v>1619</v>
      </c>
      <c r="J114" s="4" t="s">
        <v>1620</v>
      </c>
      <c r="K114" s="4" t="s">
        <v>350</v>
      </c>
      <c r="L114" s="4" t="s">
        <v>694</v>
      </c>
    </row>
    <row r="115" spans="1:12">
      <c r="A115" s="4">
        <v>114</v>
      </c>
      <c r="B115" s="4" t="s">
        <v>130</v>
      </c>
      <c r="C115" s="4" t="s">
        <v>1613</v>
      </c>
      <c r="D115" s="4" t="s">
        <v>1614</v>
      </c>
      <c r="E115" s="4" t="s">
        <v>1626</v>
      </c>
      <c r="F115" s="4" t="s">
        <v>1627</v>
      </c>
      <c r="G115" s="4" t="s">
        <v>1617</v>
      </c>
      <c r="H115" s="4" t="s">
        <v>1618</v>
      </c>
      <c r="I115" s="4" t="s">
        <v>1619</v>
      </c>
      <c r="J115" s="4" t="s">
        <v>1620</v>
      </c>
      <c r="K115" s="4" t="s">
        <v>350</v>
      </c>
      <c r="L115" s="4" t="s">
        <v>694</v>
      </c>
    </row>
    <row r="116" spans="1:12">
      <c r="A116" s="4">
        <v>115</v>
      </c>
      <c r="B116" s="4" t="s">
        <v>130</v>
      </c>
      <c r="C116" s="4" t="s">
        <v>1613</v>
      </c>
      <c r="D116" s="4" t="s">
        <v>1614</v>
      </c>
      <c r="E116" s="4" t="s">
        <v>1628</v>
      </c>
      <c r="F116" s="4" t="s">
        <v>1629</v>
      </c>
      <c r="G116" s="4" t="s">
        <v>1630</v>
      </c>
      <c r="H116" s="4" t="s">
        <v>1631</v>
      </c>
      <c r="I116" s="4" t="s">
        <v>1632</v>
      </c>
      <c r="J116" s="4" t="s">
        <v>1620</v>
      </c>
      <c r="K116" s="4" t="s">
        <v>349</v>
      </c>
      <c r="L116" s="4" t="s">
        <v>694</v>
      </c>
    </row>
    <row r="117" spans="1:12">
      <c r="A117" s="4">
        <v>116</v>
      </c>
      <c r="B117" s="4" t="s">
        <v>130</v>
      </c>
      <c r="C117" s="4" t="s">
        <v>1613</v>
      </c>
      <c r="D117" s="4" t="s">
        <v>1614</v>
      </c>
      <c r="E117" s="4" t="s">
        <v>1628</v>
      </c>
      <c r="F117" s="4" t="s">
        <v>1629</v>
      </c>
      <c r="G117" s="4" t="s">
        <v>1617</v>
      </c>
      <c r="H117" s="4" t="s">
        <v>1618</v>
      </c>
      <c r="I117" s="4" t="s">
        <v>1619</v>
      </c>
      <c r="J117" s="4" t="s">
        <v>1620</v>
      </c>
      <c r="K117" s="4" t="s">
        <v>350</v>
      </c>
      <c r="L117" s="4" t="s">
        <v>694</v>
      </c>
    </row>
    <row r="118" spans="1:12">
      <c r="A118" s="4">
        <v>117</v>
      </c>
      <c r="B118" s="4" t="s">
        <v>130</v>
      </c>
      <c r="C118" s="4" t="s">
        <v>1613</v>
      </c>
      <c r="D118" s="4" t="s">
        <v>1614</v>
      </c>
      <c r="E118" s="4" t="s">
        <v>1628</v>
      </c>
      <c r="F118" s="4" t="s">
        <v>1629</v>
      </c>
      <c r="G118" s="4" t="s">
        <v>1633</v>
      </c>
      <c r="H118" s="4" t="s">
        <v>1634</v>
      </c>
      <c r="I118" s="4" t="s">
        <v>1635</v>
      </c>
      <c r="J118" s="4" t="s">
        <v>1620</v>
      </c>
      <c r="K118" s="4" t="s">
        <v>349</v>
      </c>
      <c r="L118" s="4" t="s">
        <v>694</v>
      </c>
    </row>
    <row r="119" spans="1:12">
      <c r="A119" s="4">
        <v>118</v>
      </c>
      <c r="B119" s="4" t="s">
        <v>130</v>
      </c>
      <c r="C119" s="4" t="s">
        <v>1613</v>
      </c>
      <c r="D119" s="4" t="s">
        <v>1614</v>
      </c>
      <c r="E119" s="4" t="s">
        <v>1636</v>
      </c>
      <c r="F119" s="4" t="s">
        <v>1637</v>
      </c>
      <c r="G119" s="4" t="s">
        <v>1617</v>
      </c>
      <c r="H119" s="4" t="s">
        <v>1618</v>
      </c>
      <c r="I119" s="4" t="s">
        <v>1619</v>
      </c>
      <c r="J119" s="4" t="s">
        <v>1620</v>
      </c>
      <c r="K119" s="4" t="s">
        <v>350</v>
      </c>
      <c r="L119" s="4" t="s">
        <v>694</v>
      </c>
    </row>
    <row r="120" spans="1:12">
      <c r="A120" s="4">
        <v>119</v>
      </c>
      <c r="B120" s="4" t="s">
        <v>130</v>
      </c>
      <c r="C120" s="4" t="s">
        <v>1613</v>
      </c>
      <c r="D120" s="4" t="s">
        <v>1614</v>
      </c>
      <c r="E120" s="4" t="s">
        <v>1638</v>
      </c>
      <c r="F120" s="4" t="s">
        <v>1639</v>
      </c>
      <c r="G120" s="4" t="s">
        <v>1617</v>
      </c>
      <c r="H120" s="4" t="s">
        <v>1618</v>
      </c>
      <c r="I120" s="4" t="s">
        <v>1619</v>
      </c>
      <c r="J120" s="4" t="s">
        <v>1620</v>
      </c>
      <c r="K120" s="4" t="s">
        <v>350</v>
      </c>
      <c r="L120" s="4" t="s">
        <v>694</v>
      </c>
    </row>
    <row r="121" spans="1:12">
      <c r="A121" s="4">
        <v>120</v>
      </c>
      <c r="B121" s="4" t="s">
        <v>130</v>
      </c>
      <c r="C121" s="4" t="s">
        <v>1640</v>
      </c>
      <c r="D121" s="4" t="s">
        <v>1641</v>
      </c>
      <c r="E121" s="4" t="s">
        <v>1640</v>
      </c>
      <c r="F121" s="4" t="s">
        <v>1641</v>
      </c>
      <c r="G121" s="4" t="s">
        <v>1642</v>
      </c>
      <c r="H121" s="4" t="s">
        <v>1643</v>
      </c>
      <c r="I121" s="4" t="s">
        <v>1644</v>
      </c>
      <c r="J121" s="4" t="s">
        <v>1645</v>
      </c>
      <c r="K121" s="4" t="s">
        <v>349</v>
      </c>
      <c r="L121" s="4" t="s">
        <v>694</v>
      </c>
    </row>
    <row r="122" spans="1:12">
      <c r="A122" s="4">
        <v>121</v>
      </c>
      <c r="B122" s="4" t="s">
        <v>130</v>
      </c>
      <c r="C122" s="4" t="s">
        <v>1640</v>
      </c>
      <c r="D122" s="4" t="s">
        <v>1641</v>
      </c>
      <c r="E122" s="4" t="s">
        <v>1640</v>
      </c>
      <c r="F122" s="4" t="s">
        <v>1641</v>
      </c>
      <c r="G122" s="4" t="s">
        <v>1646</v>
      </c>
      <c r="H122" s="4" t="s">
        <v>1647</v>
      </c>
      <c r="I122" s="4" t="s">
        <v>1648</v>
      </c>
      <c r="J122" s="4" t="s">
        <v>1645</v>
      </c>
      <c r="K122" s="4" t="s">
        <v>349</v>
      </c>
      <c r="L122" s="4" t="s">
        <v>694</v>
      </c>
    </row>
    <row r="123" spans="1:12">
      <c r="A123" s="4">
        <v>122</v>
      </c>
      <c r="B123" s="4" t="s">
        <v>130</v>
      </c>
      <c r="C123" s="4" t="s">
        <v>1640</v>
      </c>
      <c r="D123" s="4" t="s">
        <v>1641</v>
      </c>
      <c r="E123" s="4" t="s">
        <v>1640</v>
      </c>
      <c r="F123" s="4" t="s">
        <v>1641</v>
      </c>
      <c r="G123" s="4" t="s">
        <v>1649</v>
      </c>
      <c r="H123" s="4" t="s">
        <v>1650</v>
      </c>
      <c r="I123" s="4" t="s">
        <v>1651</v>
      </c>
      <c r="J123" s="4" t="s">
        <v>1645</v>
      </c>
      <c r="K123" s="4" t="s">
        <v>349</v>
      </c>
      <c r="L123" s="4" t="s">
        <v>694</v>
      </c>
    </row>
    <row r="124" spans="1:12">
      <c r="A124" s="4">
        <v>123</v>
      </c>
      <c r="B124" s="4" t="s">
        <v>130</v>
      </c>
      <c r="C124" s="4" t="s">
        <v>1640</v>
      </c>
      <c r="D124" s="4" t="s">
        <v>1641</v>
      </c>
      <c r="E124" s="4" t="s">
        <v>1652</v>
      </c>
      <c r="F124" s="4" t="s">
        <v>1653</v>
      </c>
      <c r="G124" s="4" t="s">
        <v>1654</v>
      </c>
      <c r="H124" s="4" t="s">
        <v>1655</v>
      </c>
      <c r="I124" s="4" t="s">
        <v>1656</v>
      </c>
      <c r="J124" s="4" t="s">
        <v>1645</v>
      </c>
      <c r="K124" s="4" t="s">
        <v>349</v>
      </c>
      <c r="L124" s="4" t="s">
        <v>694</v>
      </c>
    </row>
    <row r="125" spans="1:12">
      <c r="A125" s="4">
        <v>124</v>
      </c>
      <c r="B125" s="4" t="s">
        <v>130</v>
      </c>
      <c r="C125" s="4" t="s">
        <v>1640</v>
      </c>
      <c r="D125" s="4" t="s">
        <v>1641</v>
      </c>
      <c r="E125" s="4" t="s">
        <v>1657</v>
      </c>
      <c r="F125" s="4" t="s">
        <v>1658</v>
      </c>
      <c r="G125" s="4" t="s">
        <v>1659</v>
      </c>
      <c r="H125" s="4" t="s">
        <v>1660</v>
      </c>
      <c r="I125" s="4" t="s">
        <v>1661</v>
      </c>
      <c r="J125" s="4" t="s">
        <v>1645</v>
      </c>
      <c r="K125" s="4" t="s">
        <v>349</v>
      </c>
      <c r="L125" s="4" t="s">
        <v>694</v>
      </c>
    </row>
    <row r="126" spans="1:12">
      <c r="A126" s="4">
        <v>125</v>
      </c>
      <c r="B126" s="4" t="s">
        <v>130</v>
      </c>
      <c r="C126" s="4" t="s">
        <v>1640</v>
      </c>
      <c r="D126" s="4" t="s">
        <v>1641</v>
      </c>
      <c r="E126" s="4" t="s">
        <v>1657</v>
      </c>
      <c r="F126" s="4" t="s">
        <v>1658</v>
      </c>
      <c r="G126" s="4" t="s">
        <v>1662</v>
      </c>
      <c r="H126" s="4" t="s">
        <v>1663</v>
      </c>
      <c r="I126" s="4" t="s">
        <v>1664</v>
      </c>
      <c r="J126" s="4" t="s">
        <v>1645</v>
      </c>
      <c r="K126" s="4" t="s">
        <v>349</v>
      </c>
      <c r="L126" s="4" t="s">
        <v>694</v>
      </c>
    </row>
    <row r="127" spans="1:12">
      <c r="A127" s="4">
        <v>126</v>
      </c>
      <c r="B127" s="4" t="s">
        <v>130</v>
      </c>
      <c r="C127" s="4" t="s">
        <v>1665</v>
      </c>
      <c r="D127" s="4" t="s">
        <v>1666</v>
      </c>
      <c r="E127" s="4" t="s">
        <v>1667</v>
      </c>
      <c r="F127" s="4" t="s">
        <v>1668</v>
      </c>
      <c r="G127" s="4" t="s">
        <v>1669</v>
      </c>
      <c r="H127" s="4" t="s">
        <v>1670</v>
      </c>
      <c r="I127" s="4" t="s">
        <v>1671</v>
      </c>
      <c r="J127" s="4" t="s">
        <v>1672</v>
      </c>
      <c r="K127" s="4" t="s">
        <v>349</v>
      </c>
      <c r="L127" s="4" t="s">
        <v>694</v>
      </c>
    </row>
    <row r="128" spans="1:12">
      <c r="A128" s="4">
        <v>127</v>
      </c>
      <c r="B128" s="4" t="s">
        <v>130</v>
      </c>
      <c r="C128" s="4" t="s">
        <v>1665</v>
      </c>
      <c r="D128" s="4" t="s">
        <v>1666</v>
      </c>
      <c r="E128" s="4" t="s">
        <v>1673</v>
      </c>
      <c r="F128" s="4" t="s">
        <v>1674</v>
      </c>
      <c r="G128" s="4" t="s">
        <v>1669</v>
      </c>
      <c r="H128" s="4" t="s">
        <v>1670</v>
      </c>
      <c r="I128" s="4" t="s">
        <v>1671</v>
      </c>
      <c r="J128" s="4" t="s">
        <v>1672</v>
      </c>
      <c r="K128" s="4" t="s">
        <v>349</v>
      </c>
      <c r="L128" s="4" t="s">
        <v>694</v>
      </c>
    </row>
    <row r="129" spans="1:12">
      <c r="A129" s="4">
        <v>128</v>
      </c>
      <c r="B129" s="4" t="s">
        <v>130</v>
      </c>
      <c r="C129" s="4" t="s">
        <v>1665</v>
      </c>
      <c r="D129" s="4" t="s">
        <v>1666</v>
      </c>
      <c r="E129" s="4" t="s">
        <v>1665</v>
      </c>
      <c r="F129" s="4" t="s">
        <v>1666</v>
      </c>
      <c r="G129" s="4" t="s">
        <v>1675</v>
      </c>
      <c r="H129" s="4" t="s">
        <v>1676</v>
      </c>
      <c r="I129" s="4" t="s">
        <v>1677</v>
      </c>
      <c r="J129" s="4" t="s">
        <v>1672</v>
      </c>
      <c r="K129" s="4" t="s">
        <v>349</v>
      </c>
      <c r="L129" s="4" t="s">
        <v>694</v>
      </c>
    </row>
    <row r="130" spans="1:12">
      <c r="A130" s="4">
        <v>129</v>
      </c>
      <c r="B130" s="4" t="s">
        <v>130</v>
      </c>
      <c r="C130" s="4" t="s">
        <v>1665</v>
      </c>
      <c r="D130" s="4" t="s">
        <v>1666</v>
      </c>
      <c r="E130" s="4" t="s">
        <v>1665</v>
      </c>
      <c r="F130" s="4" t="s">
        <v>1666</v>
      </c>
      <c r="G130" s="4" t="s">
        <v>1678</v>
      </c>
      <c r="H130" s="4" t="s">
        <v>1679</v>
      </c>
      <c r="I130" s="4" t="s">
        <v>1680</v>
      </c>
      <c r="J130" s="4" t="s">
        <v>1672</v>
      </c>
      <c r="K130" s="4" t="s">
        <v>349</v>
      </c>
      <c r="L130" s="4" t="s">
        <v>694</v>
      </c>
    </row>
    <row r="131" spans="1:12">
      <c r="A131" s="4">
        <v>130</v>
      </c>
      <c r="B131" s="4" t="s">
        <v>130</v>
      </c>
      <c r="C131" s="4" t="s">
        <v>1665</v>
      </c>
      <c r="D131" s="4" t="s">
        <v>1666</v>
      </c>
      <c r="E131" s="4" t="s">
        <v>1665</v>
      </c>
      <c r="F131" s="4" t="s">
        <v>1666</v>
      </c>
      <c r="G131" s="4" t="s">
        <v>1572</v>
      </c>
      <c r="H131" s="4" t="s">
        <v>1573</v>
      </c>
      <c r="I131" s="4" t="s">
        <v>1574</v>
      </c>
      <c r="J131" s="4" t="s">
        <v>1575</v>
      </c>
      <c r="K131" s="4" t="s">
        <v>349</v>
      </c>
      <c r="L131" s="4" t="s">
        <v>694</v>
      </c>
    </row>
    <row r="132" spans="1:12">
      <c r="A132" s="4">
        <v>131</v>
      </c>
      <c r="B132" s="4" t="s">
        <v>130</v>
      </c>
      <c r="C132" s="4" t="s">
        <v>1665</v>
      </c>
      <c r="D132" s="4" t="s">
        <v>1666</v>
      </c>
      <c r="E132" s="4" t="s">
        <v>1681</v>
      </c>
      <c r="F132" s="4" t="s">
        <v>1682</v>
      </c>
      <c r="G132" s="4" t="s">
        <v>1669</v>
      </c>
      <c r="H132" s="4" t="s">
        <v>1670</v>
      </c>
      <c r="I132" s="4" t="s">
        <v>1671</v>
      </c>
      <c r="J132" s="4" t="s">
        <v>1672</v>
      </c>
      <c r="K132" s="4" t="s">
        <v>349</v>
      </c>
      <c r="L132" s="4" t="s">
        <v>694</v>
      </c>
    </row>
    <row r="133" spans="1:12">
      <c r="A133" s="4">
        <v>132</v>
      </c>
      <c r="B133" s="4" t="s">
        <v>130</v>
      </c>
      <c r="C133" s="4" t="s">
        <v>1665</v>
      </c>
      <c r="D133" s="4" t="s">
        <v>1666</v>
      </c>
      <c r="E133" s="4" t="s">
        <v>1683</v>
      </c>
      <c r="F133" s="4" t="s">
        <v>1684</v>
      </c>
      <c r="G133" s="4" t="s">
        <v>1669</v>
      </c>
      <c r="H133" s="4" t="s">
        <v>1670</v>
      </c>
      <c r="I133" s="4" t="s">
        <v>1671</v>
      </c>
      <c r="J133" s="4" t="s">
        <v>1672</v>
      </c>
      <c r="K133" s="4" t="s">
        <v>349</v>
      </c>
      <c r="L133" s="4" t="s">
        <v>694</v>
      </c>
    </row>
    <row r="134" spans="1:12">
      <c r="A134" s="4">
        <v>133</v>
      </c>
      <c r="B134" s="4" t="s">
        <v>130</v>
      </c>
      <c r="C134" s="4" t="s">
        <v>1665</v>
      </c>
      <c r="D134" s="4" t="s">
        <v>1666</v>
      </c>
      <c r="E134" s="4" t="s">
        <v>1685</v>
      </c>
      <c r="F134" s="4" t="s">
        <v>1686</v>
      </c>
      <c r="G134" s="4" t="s">
        <v>1687</v>
      </c>
      <c r="H134" s="4" t="s">
        <v>1688</v>
      </c>
      <c r="I134" s="4" t="s">
        <v>1689</v>
      </c>
      <c r="J134" s="4" t="s">
        <v>1575</v>
      </c>
      <c r="K134" s="4" t="s">
        <v>349</v>
      </c>
      <c r="L134" s="4" t="s">
        <v>694</v>
      </c>
    </row>
    <row r="135" spans="1:12">
      <c r="A135" s="4">
        <v>134</v>
      </c>
      <c r="B135" s="4" t="s">
        <v>130</v>
      </c>
      <c r="C135" s="4" t="s">
        <v>1665</v>
      </c>
      <c r="D135" s="4" t="s">
        <v>1666</v>
      </c>
      <c r="E135" s="4" t="s">
        <v>1685</v>
      </c>
      <c r="F135" s="4" t="s">
        <v>1686</v>
      </c>
      <c r="G135" s="4" t="s">
        <v>1669</v>
      </c>
      <c r="H135" s="4" t="s">
        <v>1670</v>
      </c>
      <c r="I135" s="4" t="s">
        <v>1671</v>
      </c>
      <c r="J135" s="4" t="s">
        <v>1672</v>
      </c>
      <c r="K135" s="4" t="s">
        <v>349</v>
      </c>
      <c r="L135" s="4" t="s">
        <v>694</v>
      </c>
    </row>
    <row r="136" spans="1:12">
      <c r="A136" s="4">
        <v>135</v>
      </c>
      <c r="B136" s="4" t="s">
        <v>130</v>
      </c>
      <c r="C136" s="4" t="s">
        <v>1665</v>
      </c>
      <c r="D136" s="4" t="s">
        <v>1666</v>
      </c>
      <c r="E136" s="4" t="s">
        <v>1685</v>
      </c>
      <c r="F136" s="4" t="s">
        <v>1686</v>
      </c>
      <c r="G136" s="4" t="s">
        <v>1486</v>
      </c>
      <c r="H136" s="4" t="s">
        <v>1487</v>
      </c>
      <c r="I136" s="4" t="s">
        <v>1488</v>
      </c>
      <c r="J136" s="4" t="s">
        <v>1489</v>
      </c>
      <c r="K136" s="4" t="s">
        <v>349</v>
      </c>
      <c r="L136" s="4" t="s">
        <v>694</v>
      </c>
    </row>
    <row r="137" spans="1:12">
      <c r="A137" s="4">
        <v>136</v>
      </c>
      <c r="B137" s="4" t="s">
        <v>130</v>
      </c>
      <c r="C137" s="4" t="s">
        <v>1690</v>
      </c>
      <c r="D137" s="4" t="s">
        <v>1691</v>
      </c>
      <c r="E137" s="4" t="s">
        <v>1690</v>
      </c>
      <c r="F137" s="4" t="s">
        <v>1691</v>
      </c>
      <c r="G137" s="4" t="s">
        <v>1692</v>
      </c>
      <c r="H137" s="4" t="s">
        <v>1693</v>
      </c>
      <c r="I137" s="4" t="s">
        <v>692</v>
      </c>
      <c r="J137" s="4" t="s">
        <v>1694</v>
      </c>
      <c r="K137" s="4" t="s">
        <v>349</v>
      </c>
      <c r="L137" s="4" t="s">
        <v>694</v>
      </c>
    </row>
    <row r="138" spans="1:12">
      <c r="A138" s="4">
        <v>137</v>
      </c>
      <c r="B138" s="4" t="s">
        <v>130</v>
      </c>
      <c r="C138" s="4" t="s">
        <v>1690</v>
      </c>
      <c r="D138" s="4" t="s">
        <v>1691</v>
      </c>
      <c r="E138" s="4" t="s">
        <v>1690</v>
      </c>
      <c r="F138" s="4" t="s">
        <v>1691</v>
      </c>
      <c r="G138" s="4" t="s">
        <v>1695</v>
      </c>
      <c r="H138" s="4" t="s">
        <v>1696</v>
      </c>
      <c r="I138" s="4" t="s">
        <v>1697</v>
      </c>
      <c r="J138" s="4" t="s">
        <v>1698</v>
      </c>
      <c r="K138" s="4" t="s">
        <v>349</v>
      </c>
      <c r="L138" s="4" t="s">
        <v>694</v>
      </c>
    </row>
    <row r="139" spans="1:12">
      <c r="A139" s="4">
        <v>138</v>
      </c>
      <c r="B139" s="4" t="s">
        <v>130</v>
      </c>
      <c r="C139" s="4" t="s">
        <v>1690</v>
      </c>
      <c r="D139" s="4" t="s">
        <v>1691</v>
      </c>
      <c r="E139" s="4" t="s">
        <v>1690</v>
      </c>
      <c r="F139" s="4" t="s">
        <v>1691</v>
      </c>
      <c r="G139" s="4" t="s">
        <v>1699</v>
      </c>
      <c r="H139" s="4" t="s">
        <v>1700</v>
      </c>
      <c r="I139" s="4" t="s">
        <v>1701</v>
      </c>
      <c r="J139" s="4" t="s">
        <v>1698</v>
      </c>
      <c r="K139" s="4" t="s">
        <v>349</v>
      </c>
      <c r="L139" s="4" t="s">
        <v>694</v>
      </c>
    </row>
    <row r="140" spans="1:12">
      <c r="A140" s="4">
        <v>139</v>
      </c>
      <c r="B140" s="4" t="s">
        <v>130</v>
      </c>
      <c r="C140" s="4" t="s">
        <v>1690</v>
      </c>
      <c r="D140" s="4" t="s">
        <v>1691</v>
      </c>
      <c r="E140" s="4" t="s">
        <v>1690</v>
      </c>
      <c r="F140" s="4" t="s">
        <v>1691</v>
      </c>
      <c r="G140" s="4" t="s">
        <v>1702</v>
      </c>
      <c r="H140" s="4" t="s">
        <v>1703</v>
      </c>
      <c r="I140" s="4" t="s">
        <v>1704</v>
      </c>
      <c r="J140" s="4" t="s">
        <v>1698</v>
      </c>
      <c r="K140" s="4" t="s">
        <v>349</v>
      </c>
      <c r="L140" s="4" t="s">
        <v>694</v>
      </c>
    </row>
    <row r="141" spans="1:12">
      <c r="A141" s="4">
        <v>140</v>
      </c>
      <c r="B141" s="4" t="s">
        <v>130</v>
      </c>
      <c r="C141" s="4" t="s">
        <v>1690</v>
      </c>
      <c r="D141" s="4" t="s">
        <v>1691</v>
      </c>
      <c r="E141" s="4" t="s">
        <v>1705</v>
      </c>
      <c r="F141" s="4" t="s">
        <v>1706</v>
      </c>
      <c r="G141" s="4" t="s">
        <v>1707</v>
      </c>
      <c r="H141" s="4" t="s">
        <v>1708</v>
      </c>
      <c r="I141" s="4" t="s">
        <v>1709</v>
      </c>
      <c r="J141" s="4" t="s">
        <v>1698</v>
      </c>
      <c r="K141" s="4" t="s">
        <v>349</v>
      </c>
      <c r="L141" s="4" t="s">
        <v>694</v>
      </c>
    </row>
    <row r="142" spans="1:12">
      <c r="A142" s="4">
        <v>141</v>
      </c>
      <c r="B142" s="4" t="s">
        <v>130</v>
      </c>
      <c r="C142" s="4" t="s">
        <v>1690</v>
      </c>
      <c r="D142" s="4" t="s">
        <v>1691</v>
      </c>
      <c r="E142" s="4" t="s">
        <v>1705</v>
      </c>
      <c r="F142" s="4" t="s">
        <v>1706</v>
      </c>
      <c r="G142" s="4" t="s">
        <v>1710</v>
      </c>
      <c r="H142" s="4" t="s">
        <v>1711</v>
      </c>
      <c r="I142" s="4" t="s">
        <v>1712</v>
      </c>
      <c r="J142" s="4" t="s">
        <v>1698</v>
      </c>
      <c r="K142" s="4" t="s">
        <v>349</v>
      </c>
      <c r="L142" s="4" t="s">
        <v>694</v>
      </c>
    </row>
    <row r="143" spans="1:12">
      <c r="A143" s="4">
        <v>142</v>
      </c>
      <c r="B143" s="4" t="s">
        <v>130</v>
      </c>
      <c r="C143" s="4" t="s">
        <v>1690</v>
      </c>
      <c r="D143" s="4" t="s">
        <v>1691</v>
      </c>
      <c r="E143" s="4" t="s">
        <v>1705</v>
      </c>
      <c r="F143" s="4" t="s">
        <v>1706</v>
      </c>
      <c r="G143" s="4" t="s">
        <v>1713</v>
      </c>
      <c r="H143" s="4" t="s">
        <v>1711</v>
      </c>
      <c r="I143" s="4" t="s">
        <v>1714</v>
      </c>
      <c r="J143" s="4" t="s">
        <v>1478</v>
      </c>
      <c r="K143" s="4" t="s">
        <v>349</v>
      </c>
      <c r="L143" s="4" t="s">
        <v>694</v>
      </c>
    </row>
    <row r="144" spans="1:12">
      <c r="A144" s="4">
        <v>143</v>
      </c>
      <c r="B144" s="4" t="s">
        <v>130</v>
      </c>
      <c r="C144" s="4" t="s">
        <v>1690</v>
      </c>
      <c r="D144" s="4" t="s">
        <v>1691</v>
      </c>
      <c r="E144" s="4" t="s">
        <v>1705</v>
      </c>
      <c r="F144" s="4" t="s">
        <v>1706</v>
      </c>
      <c r="G144" s="4" t="s">
        <v>1715</v>
      </c>
      <c r="H144" s="4" t="s">
        <v>1716</v>
      </c>
      <c r="I144" s="4" t="s">
        <v>1717</v>
      </c>
      <c r="J144" s="4" t="s">
        <v>1415</v>
      </c>
      <c r="K144" s="4" t="s">
        <v>349</v>
      </c>
      <c r="L144" s="4" t="s">
        <v>694</v>
      </c>
    </row>
    <row r="145" spans="1:12">
      <c r="A145" s="4">
        <v>144</v>
      </c>
      <c r="B145" s="4" t="s">
        <v>130</v>
      </c>
      <c r="C145" s="4" t="s">
        <v>1690</v>
      </c>
      <c r="D145" s="4" t="s">
        <v>1691</v>
      </c>
      <c r="E145" s="4" t="s">
        <v>1705</v>
      </c>
      <c r="F145" s="4" t="s">
        <v>1706</v>
      </c>
      <c r="G145" s="4" t="s">
        <v>1486</v>
      </c>
      <c r="H145" s="4" t="s">
        <v>1487</v>
      </c>
      <c r="I145" s="4" t="s">
        <v>1488</v>
      </c>
      <c r="J145" s="4" t="s">
        <v>1489</v>
      </c>
      <c r="K145" s="4" t="s">
        <v>349</v>
      </c>
      <c r="L145" s="4" t="s">
        <v>694</v>
      </c>
    </row>
    <row r="146" spans="1:12">
      <c r="A146" s="4">
        <v>145</v>
      </c>
      <c r="B146" s="4" t="s">
        <v>130</v>
      </c>
      <c r="C146" s="4" t="s">
        <v>1690</v>
      </c>
      <c r="D146" s="4" t="s">
        <v>1691</v>
      </c>
      <c r="E146" s="4" t="s">
        <v>1718</v>
      </c>
      <c r="F146" s="4" t="s">
        <v>1719</v>
      </c>
      <c r="G146" s="4" t="s">
        <v>1720</v>
      </c>
      <c r="H146" s="4" t="s">
        <v>1721</v>
      </c>
      <c r="I146" s="4" t="s">
        <v>1722</v>
      </c>
      <c r="J146" s="4" t="s">
        <v>1489</v>
      </c>
      <c r="K146" s="4" t="s">
        <v>349</v>
      </c>
      <c r="L146" s="4" t="s">
        <v>694</v>
      </c>
    </row>
    <row r="147" spans="1:12">
      <c r="A147" s="4">
        <v>146</v>
      </c>
      <c r="B147" s="4" t="s">
        <v>130</v>
      </c>
      <c r="C147" s="4" t="s">
        <v>1690</v>
      </c>
      <c r="D147" s="4" t="s">
        <v>1691</v>
      </c>
      <c r="E147" s="4" t="s">
        <v>1718</v>
      </c>
      <c r="F147" s="4" t="s">
        <v>1719</v>
      </c>
      <c r="G147" s="4" t="s">
        <v>1723</v>
      </c>
      <c r="H147" s="4" t="s">
        <v>1724</v>
      </c>
      <c r="I147" s="4" t="s">
        <v>1725</v>
      </c>
      <c r="J147" s="4" t="s">
        <v>1698</v>
      </c>
      <c r="K147" s="4" t="s">
        <v>349</v>
      </c>
      <c r="L147" s="4" t="s">
        <v>694</v>
      </c>
    </row>
    <row r="148" spans="1:12">
      <c r="A148" s="4">
        <v>147</v>
      </c>
      <c r="B148" s="4" t="s">
        <v>130</v>
      </c>
      <c r="C148" s="4" t="s">
        <v>1690</v>
      </c>
      <c r="D148" s="4" t="s">
        <v>1691</v>
      </c>
      <c r="E148" s="4" t="s">
        <v>1718</v>
      </c>
      <c r="F148" s="4" t="s">
        <v>1719</v>
      </c>
      <c r="G148" s="4" t="s">
        <v>1486</v>
      </c>
      <c r="H148" s="4" t="s">
        <v>1487</v>
      </c>
      <c r="I148" s="4" t="s">
        <v>1488</v>
      </c>
      <c r="J148" s="4" t="s">
        <v>1489</v>
      </c>
      <c r="K148" s="4" t="s">
        <v>349</v>
      </c>
      <c r="L148" s="4" t="s">
        <v>694</v>
      </c>
    </row>
    <row r="149" spans="1:12">
      <c r="A149" s="4">
        <v>148</v>
      </c>
      <c r="B149" s="4" t="s">
        <v>130</v>
      </c>
      <c r="C149" s="4" t="s">
        <v>1690</v>
      </c>
      <c r="D149" s="4" t="s">
        <v>1691</v>
      </c>
      <c r="E149" s="4" t="s">
        <v>1718</v>
      </c>
      <c r="F149" s="4" t="s">
        <v>1719</v>
      </c>
      <c r="G149" s="4" t="s">
        <v>1726</v>
      </c>
      <c r="H149" s="4" t="s">
        <v>1727</v>
      </c>
      <c r="I149" s="4" t="s">
        <v>1722</v>
      </c>
      <c r="J149" s="4" t="s">
        <v>1728</v>
      </c>
      <c r="K149" s="4" t="s">
        <v>349</v>
      </c>
      <c r="L149" s="4" t="s">
        <v>694</v>
      </c>
    </row>
    <row r="150" spans="1:12">
      <c r="A150" s="4">
        <v>149</v>
      </c>
      <c r="B150" s="4" t="s">
        <v>130</v>
      </c>
      <c r="C150" s="4" t="s">
        <v>1690</v>
      </c>
      <c r="D150" s="4" t="s">
        <v>1691</v>
      </c>
      <c r="E150" s="4" t="s">
        <v>1729</v>
      </c>
      <c r="F150" s="4" t="s">
        <v>1730</v>
      </c>
      <c r="G150" s="4" t="s">
        <v>1692</v>
      </c>
      <c r="H150" s="4" t="s">
        <v>1693</v>
      </c>
      <c r="I150" s="4" t="s">
        <v>692</v>
      </c>
      <c r="J150" s="4" t="s">
        <v>1694</v>
      </c>
      <c r="K150" s="4" t="s">
        <v>349</v>
      </c>
      <c r="L150" s="4" t="s">
        <v>694</v>
      </c>
    </row>
    <row r="151" spans="1:12">
      <c r="A151" s="4">
        <v>150</v>
      </c>
      <c r="B151" s="4" t="s">
        <v>130</v>
      </c>
      <c r="C151" s="4" t="s">
        <v>1690</v>
      </c>
      <c r="D151" s="4" t="s">
        <v>1691</v>
      </c>
      <c r="E151" s="4" t="s">
        <v>1731</v>
      </c>
      <c r="F151" s="4" t="s">
        <v>1732</v>
      </c>
      <c r="G151" s="4" t="s">
        <v>1720</v>
      </c>
      <c r="H151" s="4" t="s">
        <v>1721</v>
      </c>
      <c r="I151" s="4" t="s">
        <v>1722</v>
      </c>
      <c r="J151" s="4" t="s">
        <v>1489</v>
      </c>
      <c r="K151" s="4" t="s">
        <v>349</v>
      </c>
      <c r="L151" s="4" t="s">
        <v>694</v>
      </c>
    </row>
    <row r="152" spans="1:12">
      <c r="A152" s="4">
        <v>151</v>
      </c>
      <c r="B152" s="4" t="s">
        <v>130</v>
      </c>
      <c r="C152" s="4" t="s">
        <v>1690</v>
      </c>
      <c r="D152" s="4" t="s">
        <v>1691</v>
      </c>
      <c r="E152" s="4" t="s">
        <v>1731</v>
      </c>
      <c r="F152" s="4" t="s">
        <v>1732</v>
      </c>
      <c r="G152" s="4" t="s">
        <v>1733</v>
      </c>
      <c r="H152" s="4" t="s">
        <v>1734</v>
      </c>
      <c r="I152" s="4" t="s">
        <v>1735</v>
      </c>
      <c r="J152" s="4" t="s">
        <v>1698</v>
      </c>
      <c r="K152" s="4" t="s">
        <v>349</v>
      </c>
      <c r="L152" s="4" t="s">
        <v>694</v>
      </c>
    </row>
    <row r="153" spans="1:12">
      <c r="A153" s="4">
        <v>152</v>
      </c>
      <c r="B153" s="4" t="s">
        <v>130</v>
      </c>
      <c r="C153" s="4" t="s">
        <v>1690</v>
      </c>
      <c r="D153" s="4" t="s">
        <v>1691</v>
      </c>
      <c r="E153" s="4" t="s">
        <v>1731</v>
      </c>
      <c r="F153" s="4" t="s">
        <v>1732</v>
      </c>
      <c r="G153" s="4" t="s">
        <v>1736</v>
      </c>
      <c r="H153" s="4" t="s">
        <v>1737</v>
      </c>
      <c r="I153" s="4" t="s">
        <v>1738</v>
      </c>
      <c r="J153" s="4" t="s">
        <v>1698</v>
      </c>
      <c r="K153" s="4" t="s">
        <v>349</v>
      </c>
      <c r="L153" s="4" t="s">
        <v>694</v>
      </c>
    </row>
    <row r="154" spans="1:12">
      <c r="A154" s="4">
        <v>153</v>
      </c>
      <c r="B154" s="4" t="s">
        <v>130</v>
      </c>
      <c r="C154" s="4" t="s">
        <v>1690</v>
      </c>
      <c r="D154" s="4" t="s">
        <v>1691</v>
      </c>
      <c r="E154" s="4" t="s">
        <v>1731</v>
      </c>
      <c r="F154" s="4" t="s">
        <v>1732</v>
      </c>
      <c r="G154" s="4" t="s">
        <v>1486</v>
      </c>
      <c r="H154" s="4" t="s">
        <v>1487</v>
      </c>
      <c r="I154" s="4" t="s">
        <v>1488</v>
      </c>
      <c r="J154" s="4" t="s">
        <v>1489</v>
      </c>
      <c r="K154" s="4" t="s">
        <v>349</v>
      </c>
      <c r="L154" s="4" t="s">
        <v>694</v>
      </c>
    </row>
    <row r="155" spans="1:12">
      <c r="A155" s="4">
        <v>154</v>
      </c>
      <c r="B155" s="4" t="s">
        <v>130</v>
      </c>
      <c r="C155" s="4" t="s">
        <v>1690</v>
      </c>
      <c r="D155" s="4" t="s">
        <v>1691</v>
      </c>
      <c r="E155" s="4" t="s">
        <v>1731</v>
      </c>
      <c r="F155" s="4" t="s">
        <v>1732</v>
      </c>
      <c r="G155" s="4" t="s">
        <v>1726</v>
      </c>
      <c r="H155" s="4" t="s">
        <v>1727</v>
      </c>
      <c r="I155" s="4" t="s">
        <v>1722</v>
      </c>
      <c r="J155" s="4" t="s">
        <v>1728</v>
      </c>
      <c r="K155" s="4" t="s">
        <v>349</v>
      </c>
      <c r="L155" s="4" t="s">
        <v>694</v>
      </c>
    </row>
    <row r="156" spans="1:12">
      <c r="A156" s="4">
        <v>155</v>
      </c>
      <c r="B156" s="4" t="s">
        <v>130</v>
      </c>
      <c r="C156" s="4" t="s">
        <v>1690</v>
      </c>
      <c r="D156" s="4" t="s">
        <v>1691</v>
      </c>
      <c r="E156" s="4" t="s">
        <v>1739</v>
      </c>
      <c r="F156" s="4" t="s">
        <v>1740</v>
      </c>
      <c r="G156" s="4" t="s">
        <v>1741</v>
      </c>
      <c r="H156" s="4" t="s">
        <v>1742</v>
      </c>
      <c r="I156" s="4" t="s">
        <v>1743</v>
      </c>
      <c r="J156" s="4" t="s">
        <v>1698</v>
      </c>
      <c r="K156" s="4" t="s">
        <v>349</v>
      </c>
      <c r="L156" s="4" t="s">
        <v>694</v>
      </c>
    </row>
    <row r="157" spans="1:12">
      <c r="A157" s="4">
        <v>156</v>
      </c>
      <c r="B157" s="4" t="s">
        <v>130</v>
      </c>
      <c r="C157" s="4" t="s">
        <v>1690</v>
      </c>
      <c r="D157" s="4" t="s">
        <v>1691</v>
      </c>
      <c r="E157" s="4" t="s">
        <v>1739</v>
      </c>
      <c r="F157" s="4" t="s">
        <v>1740</v>
      </c>
      <c r="G157" s="4" t="s">
        <v>1744</v>
      </c>
      <c r="H157" s="4" t="s">
        <v>1745</v>
      </c>
      <c r="I157" s="4" t="s">
        <v>1746</v>
      </c>
      <c r="J157" s="4" t="s">
        <v>1698</v>
      </c>
      <c r="K157" s="4" t="s">
        <v>347</v>
      </c>
      <c r="L157" s="4" t="s">
        <v>694</v>
      </c>
    </row>
    <row r="158" spans="1:12">
      <c r="A158" s="4">
        <v>157</v>
      </c>
      <c r="B158" s="4" t="s">
        <v>130</v>
      </c>
      <c r="C158" s="4" t="s">
        <v>1690</v>
      </c>
      <c r="D158" s="4" t="s">
        <v>1691</v>
      </c>
      <c r="E158" s="4" t="s">
        <v>1739</v>
      </c>
      <c r="F158" s="4" t="s">
        <v>1740</v>
      </c>
      <c r="G158" s="4" t="s">
        <v>1715</v>
      </c>
      <c r="H158" s="4" t="s">
        <v>1716</v>
      </c>
      <c r="I158" s="4" t="s">
        <v>1717</v>
      </c>
      <c r="J158" s="4" t="s">
        <v>1415</v>
      </c>
      <c r="K158" s="4" t="s">
        <v>349</v>
      </c>
      <c r="L158" s="4" t="s">
        <v>694</v>
      </c>
    </row>
    <row r="159" spans="1:12">
      <c r="A159" s="4">
        <v>158</v>
      </c>
      <c r="B159" s="4" t="s">
        <v>130</v>
      </c>
      <c r="C159" s="4" t="s">
        <v>1690</v>
      </c>
      <c r="D159" s="4" t="s">
        <v>1691</v>
      </c>
      <c r="E159" s="4" t="s">
        <v>1747</v>
      </c>
      <c r="F159" s="4" t="s">
        <v>1748</v>
      </c>
      <c r="G159" s="4" t="s">
        <v>1749</v>
      </c>
      <c r="H159" s="4" t="s">
        <v>1750</v>
      </c>
      <c r="I159" s="4" t="s">
        <v>1751</v>
      </c>
      <c r="J159" s="4" t="s">
        <v>1698</v>
      </c>
      <c r="K159" s="4" t="s">
        <v>349</v>
      </c>
      <c r="L159" s="4" t="s">
        <v>694</v>
      </c>
    </row>
    <row r="160" spans="1:12">
      <c r="A160" s="4">
        <v>159</v>
      </c>
      <c r="B160" s="4" t="s">
        <v>130</v>
      </c>
      <c r="C160" s="4" t="s">
        <v>1690</v>
      </c>
      <c r="D160" s="4" t="s">
        <v>1691</v>
      </c>
      <c r="E160" s="4" t="s">
        <v>1747</v>
      </c>
      <c r="F160" s="4" t="s">
        <v>1748</v>
      </c>
      <c r="G160" s="4" t="s">
        <v>1752</v>
      </c>
      <c r="H160" s="4" t="s">
        <v>1753</v>
      </c>
      <c r="I160" s="4" t="s">
        <v>1754</v>
      </c>
      <c r="J160" s="4" t="s">
        <v>1698</v>
      </c>
      <c r="K160" s="4" t="s">
        <v>349</v>
      </c>
      <c r="L160" s="4" t="s">
        <v>694</v>
      </c>
    </row>
    <row r="161" spans="1:12">
      <c r="A161" s="4">
        <v>160</v>
      </c>
      <c r="B161" s="4" t="s">
        <v>130</v>
      </c>
      <c r="C161" s="4" t="s">
        <v>1690</v>
      </c>
      <c r="D161" s="4" t="s">
        <v>1691</v>
      </c>
      <c r="E161" s="4" t="s">
        <v>1747</v>
      </c>
      <c r="F161" s="4" t="s">
        <v>1748</v>
      </c>
      <c r="G161" s="4" t="s">
        <v>1755</v>
      </c>
      <c r="H161" s="4" t="s">
        <v>1756</v>
      </c>
      <c r="I161" s="4" t="s">
        <v>1757</v>
      </c>
      <c r="J161" s="4" t="s">
        <v>1698</v>
      </c>
      <c r="K161" s="4" t="s">
        <v>349</v>
      </c>
      <c r="L161" s="4" t="s">
        <v>694</v>
      </c>
    </row>
    <row r="162" spans="1:12">
      <c r="A162" s="4">
        <v>161</v>
      </c>
      <c r="B162" s="4" t="s">
        <v>130</v>
      </c>
      <c r="C162" s="4" t="s">
        <v>1690</v>
      </c>
      <c r="D162" s="4" t="s">
        <v>1691</v>
      </c>
      <c r="E162" s="4" t="s">
        <v>1747</v>
      </c>
      <c r="F162" s="4" t="s">
        <v>1748</v>
      </c>
      <c r="G162" s="4" t="s">
        <v>1758</v>
      </c>
      <c r="H162" s="4" t="s">
        <v>1703</v>
      </c>
      <c r="I162" s="4" t="s">
        <v>1704</v>
      </c>
      <c r="J162" s="4" t="s">
        <v>1698</v>
      </c>
      <c r="K162" s="4" t="s">
        <v>349</v>
      </c>
      <c r="L162" s="4" t="s">
        <v>694</v>
      </c>
    </row>
    <row r="163" spans="1:12">
      <c r="A163" s="4">
        <v>162</v>
      </c>
      <c r="B163" s="4" t="s">
        <v>130</v>
      </c>
      <c r="C163" s="4" t="s">
        <v>1690</v>
      </c>
      <c r="D163" s="4" t="s">
        <v>1691</v>
      </c>
      <c r="E163" s="4" t="s">
        <v>1759</v>
      </c>
      <c r="F163" s="4" t="s">
        <v>1760</v>
      </c>
      <c r="G163" s="4" t="s">
        <v>1720</v>
      </c>
      <c r="H163" s="4" t="s">
        <v>1721</v>
      </c>
      <c r="I163" s="4" t="s">
        <v>1722</v>
      </c>
      <c r="J163" s="4" t="s">
        <v>1489</v>
      </c>
      <c r="K163" s="4" t="s">
        <v>349</v>
      </c>
      <c r="L163" s="4" t="s">
        <v>694</v>
      </c>
    </row>
    <row r="164" spans="1:12">
      <c r="A164" s="4">
        <v>163</v>
      </c>
      <c r="B164" s="4" t="s">
        <v>130</v>
      </c>
      <c r="C164" s="4" t="s">
        <v>1690</v>
      </c>
      <c r="D164" s="4" t="s">
        <v>1691</v>
      </c>
      <c r="E164" s="4" t="s">
        <v>1759</v>
      </c>
      <c r="F164" s="4" t="s">
        <v>1760</v>
      </c>
      <c r="G164" s="4" t="s">
        <v>1486</v>
      </c>
      <c r="H164" s="4" t="s">
        <v>1487</v>
      </c>
      <c r="I164" s="4" t="s">
        <v>1488</v>
      </c>
      <c r="J164" s="4" t="s">
        <v>1489</v>
      </c>
      <c r="K164" s="4" t="s">
        <v>349</v>
      </c>
      <c r="L164" s="4" t="s">
        <v>694</v>
      </c>
    </row>
    <row r="165" spans="1:12">
      <c r="A165" s="4">
        <v>164</v>
      </c>
      <c r="B165" s="4" t="s">
        <v>130</v>
      </c>
      <c r="C165" s="4" t="s">
        <v>1690</v>
      </c>
      <c r="D165" s="4" t="s">
        <v>1691</v>
      </c>
      <c r="E165" s="4" t="s">
        <v>1759</v>
      </c>
      <c r="F165" s="4" t="s">
        <v>1760</v>
      </c>
      <c r="G165" s="4" t="s">
        <v>1726</v>
      </c>
      <c r="H165" s="4" t="s">
        <v>1727</v>
      </c>
      <c r="I165" s="4" t="s">
        <v>1722</v>
      </c>
      <c r="J165" s="4" t="s">
        <v>1728</v>
      </c>
      <c r="K165" s="4" t="s">
        <v>349</v>
      </c>
      <c r="L165" s="4" t="s">
        <v>694</v>
      </c>
    </row>
    <row r="166" spans="1:12">
      <c r="A166" s="4">
        <v>165</v>
      </c>
      <c r="B166" s="4" t="s">
        <v>130</v>
      </c>
      <c r="C166" s="4" t="s">
        <v>1690</v>
      </c>
      <c r="D166" s="4" t="s">
        <v>1691</v>
      </c>
      <c r="E166" s="4" t="s">
        <v>1761</v>
      </c>
      <c r="F166" s="4" t="s">
        <v>1762</v>
      </c>
      <c r="G166" s="4" t="s">
        <v>1720</v>
      </c>
      <c r="H166" s="4" t="s">
        <v>1721</v>
      </c>
      <c r="I166" s="4" t="s">
        <v>1722</v>
      </c>
      <c r="J166" s="4" t="s">
        <v>1489</v>
      </c>
      <c r="K166" s="4" t="s">
        <v>349</v>
      </c>
      <c r="L166" s="4" t="s">
        <v>694</v>
      </c>
    </row>
    <row r="167" spans="1:12">
      <c r="A167" s="4">
        <v>166</v>
      </c>
      <c r="B167" s="4" t="s">
        <v>130</v>
      </c>
      <c r="C167" s="4" t="s">
        <v>1690</v>
      </c>
      <c r="D167" s="4" t="s">
        <v>1691</v>
      </c>
      <c r="E167" s="4" t="s">
        <v>1761</v>
      </c>
      <c r="F167" s="4" t="s">
        <v>1762</v>
      </c>
      <c r="G167" s="4" t="s">
        <v>1715</v>
      </c>
      <c r="H167" s="4" t="s">
        <v>1716</v>
      </c>
      <c r="I167" s="4" t="s">
        <v>1717</v>
      </c>
      <c r="J167" s="4" t="s">
        <v>1415</v>
      </c>
      <c r="K167" s="4" t="s">
        <v>349</v>
      </c>
      <c r="L167" s="4" t="s">
        <v>694</v>
      </c>
    </row>
    <row r="168" spans="1:12">
      <c r="A168" s="4">
        <v>167</v>
      </c>
      <c r="B168" s="4" t="s">
        <v>130</v>
      </c>
      <c r="C168" s="4" t="s">
        <v>1690</v>
      </c>
      <c r="D168" s="4" t="s">
        <v>1691</v>
      </c>
      <c r="E168" s="4" t="s">
        <v>1761</v>
      </c>
      <c r="F168" s="4" t="s">
        <v>1762</v>
      </c>
      <c r="G168" s="4" t="s">
        <v>1486</v>
      </c>
      <c r="H168" s="4" t="s">
        <v>1487</v>
      </c>
      <c r="I168" s="4" t="s">
        <v>1488</v>
      </c>
      <c r="J168" s="4" t="s">
        <v>1489</v>
      </c>
      <c r="K168" s="4" t="s">
        <v>349</v>
      </c>
      <c r="L168" s="4" t="s">
        <v>694</v>
      </c>
    </row>
    <row r="169" spans="1:12">
      <c r="A169" s="4">
        <v>168</v>
      </c>
      <c r="B169" s="4" t="s">
        <v>130</v>
      </c>
      <c r="C169" s="4" t="s">
        <v>1690</v>
      </c>
      <c r="D169" s="4" t="s">
        <v>1691</v>
      </c>
      <c r="E169" s="4" t="s">
        <v>1761</v>
      </c>
      <c r="F169" s="4" t="s">
        <v>1762</v>
      </c>
      <c r="G169" s="4" t="s">
        <v>1726</v>
      </c>
      <c r="H169" s="4" t="s">
        <v>1727</v>
      </c>
      <c r="I169" s="4" t="s">
        <v>1722</v>
      </c>
      <c r="J169" s="4" t="s">
        <v>1728</v>
      </c>
      <c r="K169" s="4" t="s">
        <v>349</v>
      </c>
      <c r="L169" s="4" t="s">
        <v>694</v>
      </c>
    </row>
    <row r="170" spans="1:12">
      <c r="A170" s="4">
        <v>169</v>
      </c>
      <c r="B170" s="4" t="s">
        <v>130</v>
      </c>
      <c r="C170" s="4" t="s">
        <v>1690</v>
      </c>
      <c r="D170" s="4" t="s">
        <v>1691</v>
      </c>
      <c r="E170" s="4" t="s">
        <v>1763</v>
      </c>
      <c r="F170" s="4" t="s">
        <v>1764</v>
      </c>
      <c r="G170" s="4" t="s">
        <v>1720</v>
      </c>
      <c r="H170" s="4" t="s">
        <v>1721</v>
      </c>
      <c r="I170" s="4" t="s">
        <v>1722</v>
      </c>
      <c r="J170" s="4" t="s">
        <v>1489</v>
      </c>
      <c r="K170" s="4" t="s">
        <v>349</v>
      </c>
      <c r="L170" s="4" t="s">
        <v>694</v>
      </c>
    </row>
    <row r="171" spans="1:12">
      <c r="A171" s="4">
        <v>170</v>
      </c>
      <c r="B171" s="4" t="s">
        <v>130</v>
      </c>
      <c r="C171" s="4" t="s">
        <v>1690</v>
      </c>
      <c r="D171" s="4" t="s">
        <v>1691</v>
      </c>
      <c r="E171" s="4" t="s">
        <v>1763</v>
      </c>
      <c r="F171" s="4" t="s">
        <v>1764</v>
      </c>
      <c r="G171" s="4" t="s">
        <v>1765</v>
      </c>
      <c r="H171" s="4" t="s">
        <v>1766</v>
      </c>
      <c r="I171" s="4" t="s">
        <v>1767</v>
      </c>
      <c r="J171" s="4" t="s">
        <v>1698</v>
      </c>
      <c r="K171" s="4" t="s">
        <v>349</v>
      </c>
      <c r="L171" s="4" t="s">
        <v>694</v>
      </c>
    </row>
    <row r="172" spans="1:12">
      <c r="A172" s="4">
        <v>171</v>
      </c>
      <c r="B172" s="4" t="s">
        <v>130</v>
      </c>
      <c r="C172" s="4" t="s">
        <v>1690</v>
      </c>
      <c r="D172" s="4" t="s">
        <v>1691</v>
      </c>
      <c r="E172" s="4" t="s">
        <v>1763</v>
      </c>
      <c r="F172" s="4" t="s">
        <v>1764</v>
      </c>
      <c r="G172" s="4" t="s">
        <v>1715</v>
      </c>
      <c r="H172" s="4" t="s">
        <v>1716</v>
      </c>
      <c r="I172" s="4" t="s">
        <v>1717</v>
      </c>
      <c r="J172" s="4" t="s">
        <v>1415</v>
      </c>
      <c r="K172" s="4" t="s">
        <v>349</v>
      </c>
      <c r="L172" s="4" t="s">
        <v>694</v>
      </c>
    </row>
    <row r="173" spans="1:12">
      <c r="A173" s="4">
        <v>172</v>
      </c>
      <c r="B173" s="4" t="s">
        <v>130</v>
      </c>
      <c r="C173" s="4" t="s">
        <v>1690</v>
      </c>
      <c r="D173" s="4" t="s">
        <v>1691</v>
      </c>
      <c r="E173" s="4" t="s">
        <v>1763</v>
      </c>
      <c r="F173" s="4" t="s">
        <v>1764</v>
      </c>
      <c r="G173" s="4" t="s">
        <v>1486</v>
      </c>
      <c r="H173" s="4" t="s">
        <v>1487</v>
      </c>
      <c r="I173" s="4" t="s">
        <v>1488</v>
      </c>
      <c r="J173" s="4" t="s">
        <v>1489</v>
      </c>
      <c r="K173" s="4" t="s">
        <v>349</v>
      </c>
      <c r="L173" s="4" t="s">
        <v>694</v>
      </c>
    </row>
    <row r="174" spans="1:12">
      <c r="A174" s="4">
        <v>173</v>
      </c>
      <c r="B174" s="4" t="s">
        <v>130</v>
      </c>
      <c r="C174" s="4" t="s">
        <v>1690</v>
      </c>
      <c r="D174" s="4" t="s">
        <v>1691</v>
      </c>
      <c r="E174" s="4" t="s">
        <v>1763</v>
      </c>
      <c r="F174" s="4" t="s">
        <v>1764</v>
      </c>
      <c r="G174" s="4" t="s">
        <v>1726</v>
      </c>
      <c r="H174" s="4" t="s">
        <v>1727</v>
      </c>
      <c r="I174" s="4" t="s">
        <v>1722</v>
      </c>
      <c r="J174" s="4" t="s">
        <v>1728</v>
      </c>
      <c r="K174" s="4" t="s">
        <v>349</v>
      </c>
      <c r="L174" s="4" t="s">
        <v>694</v>
      </c>
    </row>
    <row r="175" spans="1:12">
      <c r="A175" s="4">
        <v>174</v>
      </c>
      <c r="B175" s="4" t="s">
        <v>130</v>
      </c>
      <c r="C175" s="4" t="s">
        <v>1690</v>
      </c>
      <c r="D175" s="4" t="s">
        <v>1691</v>
      </c>
      <c r="E175" s="4" t="s">
        <v>1768</v>
      </c>
      <c r="F175" s="4" t="s">
        <v>1769</v>
      </c>
      <c r="G175" s="4" t="s">
        <v>1720</v>
      </c>
      <c r="H175" s="4" t="s">
        <v>1721</v>
      </c>
      <c r="I175" s="4" t="s">
        <v>1722</v>
      </c>
      <c r="J175" s="4" t="s">
        <v>1489</v>
      </c>
      <c r="K175" s="4" t="s">
        <v>349</v>
      </c>
      <c r="L175" s="4" t="s">
        <v>694</v>
      </c>
    </row>
    <row r="176" spans="1:12">
      <c r="A176" s="4">
        <v>175</v>
      </c>
      <c r="B176" s="4" t="s">
        <v>130</v>
      </c>
      <c r="C176" s="4" t="s">
        <v>1690</v>
      </c>
      <c r="D176" s="4" t="s">
        <v>1691</v>
      </c>
      <c r="E176" s="4" t="s">
        <v>1768</v>
      </c>
      <c r="F176" s="4" t="s">
        <v>1769</v>
      </c>
      <c r="G176" s="4" t="s">
        <v>1486</v>
      </c>
      <c r="H176" s="4" t="s">
        <v>1487</v>
      </c>
      <c r="I176" s="4" t="s">
        <v>1488</v>
      </c>
      <c r="J176" s="4" t="s">
        <v>1489</v>
      </c>
      <c r="K176" s="4" t="s">
        <v>349</v>
      </c>
      <c r="L176" s="4" t="s">
        <v>694</v>
      </c>
    </row>
    <row r="177" spans="1:12">
      <c r="A177" s="4">
        <v>176</v>
      </c>
      <c r="B177" s="4" t="s">
        <v>130</v>
      </c>
      <c r="C177" s="4" t="s">
        <v>1690</v>
      </c>
      <c r="D177" s="4" t="s">
        <v>1691</v>
      </c>
      <c r="E177" s="4" t="s">
        <v>1768</v>
      </c>
      <c r="F177" s="4" t="s">
        <v>1769</v>
      </c>
      <c r="G177" s="4" t="s">
        <v>1726</v>
      </c>
      <c r="H177" s="4" t="s">
        <v>1727</v>
      </c>
      <c r="I177" s="4" t="s">
        <v>1722</v>
      </c>
      <c r="J177" s="4" t="s">
        <v>1728</v>
      </c>
      <c r="K177" s="4" t="s">
        <v>349</v>
      </c>
      <c r="L177" s="4" t="s">
        <v>694</v>
      </c>
    </row>
    <row r="178" spans="1:12">
      <c r="A178" s="4">
        <v>177</v>
      </c>
      <c r="B178" s="4" t="s">
        <v>130</v>
      </c>
      <c r="C178" s="4" t="s">
        <v>1690</v>
      </c>
      <c r="D178" s="4" t="s">
        <v>1691</v>
      </c>
      <c r="E178" s="4" t="s">
        <v>1770</v>
      </c>
      <c r="F178" s="4" t="s">
        <v>1771</v>
      </c>
      <c r="G178" s="4" t="s">
        <v>1772</v>
      </c>
      <c r="H178" s="4" t="s">
        <v>1773</v>
      </c>
      <c r="I178" s="4" t="s">
        <v>1774</v>
      </c>
      <c r="J178" s="4" t="s">
        <v>1465</v>
      </c>
      <c r="K178" s="4" t="s">
        <v>352</v>
      </c>
      <c r="L178" s="4" t="s">
        <v>694</v>
      </c>
    </row>
    <row r="179" spans="1:12">
      <c r="A179" s="4">
        <v>178</v>
      </c>
      <c r="B179" s="4" t="s">
        <v>130</v>
      </c>
      <c r="C179" s="4" t="s">
        <v>1775</v>
      </c>
      <c r="D179" s="4" t="s">
        <v>1776</v>
      </c>
      <c r="E179" s="4" t="s">
        <v>1494</v>
      </c>
      <c r="F179" s="4" t="s">
        <v>1777</v>
      </c>
      <c r="G179" s="4" t="s">
        <v>1778</v>
      </c>
      <c r="H179" s="4" t="s">
        <v>1779</v>
      </c>
      <c r="I179" s="4" t="s">
        <v>1780</v>
      </c>
      <c r="J179" s="4" t="s">
        <v>1781</v>
      </c>
      <c r="K179" s="4" t="s">
        <v>349</v>
      </c>
      <c r="L179" s="4" t="s">
        <v>694</v>
      </c>
    </row>
    <row r="180" spans="1:12">
      <c r="A180" s="4">
        <v>179</v>
      </c>
      <c r="B180" s="4" t="s">
        <v>130</v>
      </c>
      <c r="C180" s="4" t="s">
        <v>1775</v>
      </c>
      <c r="D180" s="4" t="s">
        <v>1776</v>
      </c>
      <c r="E180" s="4" t="s">
        <v>1782</v>
      </c>
      <c r="F180" s="4" t="s">
        <v>1783</v>
      </c>
      <c r="G180" s="4" t="s">
        <v>1784</v>
      </c>
      <c r="H180" s="4" t="s">
        <v>1785</v>
      </c>
      <c r="I180" s="4" t="s">
        <v>1786</v>
      </c>
      <c r="J180" s="4" t="s">
        <v>1781</v>
      </c>
      <c r="K180" s="4" t="s">
        <v>349</v>
      </c>
      <c r="L180" s="4" t="s">
        <v>694</v>
      </c>
    </row>
    <row r="181" spans="1:12">
      <c r="A181" s="4">
        <v>180</v>
      </c>
      <c r="B181" s="4" t="s">
        <v>130</v>
      </c>
      <c r="C181" s="4" t="s">
        <v>1775</v>
      </c>
      <c r="D181" s="4" t="s">
        <v>1776</v>
      </c>
      <c r="E181" s="4" t="s">
        <v>1787</v>
      </c>
      <c r="F181" s="4" t="s">
        <v>1788</v>
      </c>
      <c r="G181" s="4" t="s">
        <v>1789</v>
      </c>
      <c r="H181" s="4" t="s">
        <v>1790</v>
      </c>
      <c r="I181" s="4" t="s">
        <v>1791</v>
      </c>
      <c r="J181" s="4" t="s">
        <v>1792</v>
      </c>
      <c r="K181" s="4" t="s">
        <v>349</v>
      </c>
      <c r="L181" s="4" t="s">
        <v>694</v>
      </c>
    </row>
    <row r="182" spans="1:12">
      <c r="A182" s="4">
        <v>181</v>
      </c>
      <c r="B182" s="4" t="s">
        <v>130</v>
      </c>
      <c r="C182" s="4" t="s">
        <v>1775</v>
      </c>
      <c r="D182" s="4" t="s">
        <v>1776</v>
      </c>
      <c r="E182" s="4" t="s">
        <v>1787</v>
      </c>
      <c r="F182" s="4" t="s">
        <v>1788</v>
      </c>
      <c r="G182" s="4" t="s">
        <v>1784</v>
      </c>
      <c r="H182" s="4" t="s">
        <v>1785</v>
      </c>
      <c r="I182" s="4" t="s">
        <v>1786</v>
      </c>
      <c r="J182" s="4" t="s">
        <v>1781</v>
      </c>
      <c r="K182" s="4" t="s">
        <v>349</v>
      </c>
      <c r="L182" s="4" t="s">
        <v>694</v>
      </c>
    </row>
    <row r="183" spans="1:12">
      <c r="A183" s="4">
        <v>182</v>
      </c>
      <c r="B183" s="4" t="s">
        <v>130</v>
      </c>
      <c r="C183" s="4" t="s">
        <v>1775</v>
      </c>
      <c r="D183" s="4" t="s">
        <v>1776</v>
      </c>
      <c r="E183" s="4" t="s">
        <v>1787</v>
      </c>
      <c r="F183" s="4" t="s">
        <v>1788</v>
      </c>
      <c r="G183" s="4" t="s">
        <v>1793</v>
      </c>
      <c r="H183" s="4" t="s">
        <v>1794</v>
      </c>
      <c r="I183" s="4" t="s">
        <v>1795</v>
      </c>
      <c r="J183" s="4" t="s">
        <v>1781</v>
      </c>
      <c r="K183" s="4" t="s">
        <v>349</v>
      </c>
      <c r="L183" s="4" t="s">
        <v>694</v>
      </c>
    </row>
    <row r="184" spans="1:12">
      <c r="A184" s="4">
        <v>183</v>
      </c>
      <c r="B184" s="4" t="s">
        <v>130</v>
      </c>
      <c r="C184" s="4" t="s">
        <v>1775</v>
      </c>
      <c r="D184" s="4" t="s">
        <v>1776</v>
      </c>
      <c r="E184" s="4" t="s">
        <v>1787</v>
      </c>
      <c r="F184" s="4" t="s">
        <v>1788</v>
      </c>
      <c r="G184" s="4" t="s">
        <v>1486</v>
      </c>
      <c r="H184" s="4" t="s">
        <v>1487</v>
      </c>
      <c r="I184" s="4" t="s">
        <v>1488</v>
      </c>
      <c r="J184" s="4" t="s">
        <v>1489</v>
      </c>
      <c r="K184" s="4" t="s">
        <v>349</v>
      </c>
      <c r="L184" s="4" t="s">
        <v>694</v>
      </c>
    </row>
    <row r="185" spans="1:12">
      <c r="A185" s="4">
        <v>184</v>
      </c>
      <c r="B185" s="4" t="s">
        <v>130</v>
      </c>
      <c r="C185" s="4" t="s">
        <v>1796</v>
      </c>
      <c r="D185" s="4" t="s">
        <v>1797</v>
      </c>
      <c r="E185" s="4" t="s">
        <v>1798</v>
      </c>
      <c r="F185" s="4" t="s">
        <v>1799</v>
      </c>
      <c r="G185" s="4" t="s">
        <v>1800</v>
      </c>
      <c r="H185" s="4" t="s">
        <v>1801</v>
      </c>
      <c r="I185" s="4" t="s">
        <v>1802</v>
      </c>
      <c r="J185" s="4" t="s">
        <v>1803</v>
      </c>
      <c r="K185" s="4" t="s">
        <v>349</v>
      </c>
      <c r="L185" s="4" t="s">
        <v>694</v>
      </c>
    </row>
    <row r="186" spans="1:12">
      <c r="A186" s="4">
        <v>185</v>
      </c>
      <c r="B186" s="4" t="s">
        <v>130</v>
      </c>
      <c r="C186" s="4" t="s">
        <v>1796</v>
      </c>
      <c r="D186" s="4" t="s">
        <v>1797</v>
      </c>
      <c r="E186" s="4" t="s">
        <v>1798</v>
      </c>
      <c r="F186" s="4" t="s">
        <v>1799</v>
      </c>
      <c r="G186" s="4" t="s">
        <v>1804</v>
      </c>
      <c r="H186" s="4" t="s">
        <v>1805</v>
      </c>
      <c r="I186" s="4" t="s">
        <v>1806</v>
      </c>
      <c r="J186" s="4" t="s">
        <v>1803</v>
      </c>
      <c r="K186" s="4" t="s">
        <v>349</v>
      </c>
      <c r="L186" s="4" t="s">
        <v>694</v>
      </c>
    </row>
    <row r="187" spans="1:12">
      <c r="A187" s="4">
        <v>186</v>
      </c>
      <c r="B187" s="4" t="s">
        <v>130</v>
      </c>
      <c r="C187" s="4" t="s">
        <v>1796</v>
      </c>
      <c r="D187" s="4" t="s">
        <v>1797</v>
      </c>
      <c r="E187" s="4" t="s">
        <v>1807</v>
      </c>
      <c r="F187" s="4" t="s">
        <v>1808</v>
      </c>
      <c r="G187" s="4" t="s">
        <v>1800</v>
      </c>
      <c r="H187" s="4" t="s">
        <v>1801</v>
      </c>
      <c r="I187" s="4" t="s">
        <v>1802</v>
      </c>
      <c r="J187" s="4" t="s">
        <v>1803</v>
      </c>
      <c r="K187" s="4" t="s">
        <v>349</v>
      </c>
      <c r="L187" s="4" t="s">
        <v>694</v>
      </c>
    </row>
    <row r="188" spans="1:12">
      <c r="A188" s="4">
        <v>187</v>
      </c>
      <c r="B188" s="4" t="s">
        <v>130</v>
      </c>
      <c r="C188" s="4" t="s">
        <v>1796</v>
      </c>
      <c r="D188" s="4" t="s">
        <v>1797</v>
      </c>
      <c r="E188" s="4" t="s">
        <v>1807</v>
      </c>
      <c r="F188" s="4" t="s">
        <v>1808</v>
      </c>
      <c r="G188" s="4" t="s">
        <v>1804</v>
      </c>
      <c r="H188" s="4" t="s">
        <v>1805</v>
      </c>
      <c r="I188" s="4" t="s">
        <v>1806</v>
      </c>
      <c r="J188" s="4" t="s">
        <v>1803</v>
      </c>
      <c r="K188" s="4" t="s">
        <v>349</v>
      </c>
      <c r="L188" s="4" t="s">
        <v>694</v>
      </c>
    </row>
    <row r="189" spans="1:12">
      <c r="A189" s="4">
        <v>188</v>
      </c>
      <c r="B189" s="4" t="s">
        <v>130</v>
      </c>
      <c r="C189" s="4" t="s">
        <v>1796</v>
      </c>
      <c r="D189" s="4" t="s">
        <v>1797</v>
      </c>
      <c r="E189" s="4" t="s">
        <v>1809</v>
      </c>
      <c r="F189" s="4" t="s">
        <v>1810</v>
      </c>
      <c r="G189" s="4" t="s">
        <v>1800</v>
      </c>
      <c r="H189" s="4" t="s">
        <v>1801</v>
      </c>
      <c r="I189" s="4" t="s">
        <v>1802</v>
      </c>
      <c r="J189" s="4" t="s">
        <v>1803</v>
      </c>
      <c r="K189" s="4" t="s">
        <v>349</v>
      </c>
      <c r="L189" s="4" t="s">
        <v>694</v>
      </c>
    </row>
    <row r="190" spans="1:12">
      <c r="A190" s="4">
        <v>189</v>
      </c>
      <c r="B190" s="4" t="s">
        <v>130</v>
      </c>
      <c r="C190" s="4" t="s">
        <v>1796</v>
      </c>
      <c r="D190" s="4" t="s">
        <v>1797</v>
      </c>
      <c r="E190" s="4" t="s">
        <v>1809</v>
      </c>
      <c r="F190" s="4" t="s">
        <v>1810</v>
      </c>
      <c r="G190" s="4" t="s">
        <v>1804</v>
      </c>
      <c r="H190" s="4" t="s">
        <v>1805</v>
      </c>
      <c r="I190" s="4" t="s">
        <v>1806</v>
      </c>
      <c r="J190" s="4" t="s">
        <v>1803</v>
      </c>
      <c r="K190" s="4" t="s">
        <v>349</v>
      </c>
      <c r="L190" s="4" t="s">
        <v>694</v>
      </c>
    </row>
    <row r="191" spans="1:12">
      <c r="A191" s="4">
        <v>190</v>
      </c>
      <c r="B191" s="4" t="s">
        <v>130</v>
      </c>
      <c r="C191" s="4" t="s">
        <v>1796</v>
      </c>
      <c r="D191" s="4" t="s">
        <v>1797</v>
      </c>
      <c r="E191" s="4" t="s">
        <v>1811</v>
      </c>
      <c r="F191" s="4" t="s">
        <v>1812</v>
      </c>
      <c r="G191" s="4" t="s">
        <v>1800</v>
      </c>
      <c r="H191" s="4" t="s">
        <v>1801</v>
      </c>
      <c r="I191" s="4" t="s">
        <v>1802</v>
      </c>
      <c r="J191" s="4" t="s">
        <v>1803</v>
      </c>
      <c r="K191" s="4" t="s">
        <v>349</v>
      </c>
      <c r="L191" s="4" t="s">
        <v>694</v>
      </c>
    </row>
    <row r="192" spans="1:12">
      <c r="A192" s="4">
        <v>191</v>
      </c>
      <c r="B192" s="4" t="s">
        <v>130</v>
      </c>
      <c r="C192" s="4" t="s">
        <v>1796</v>
      </c>
      <c r="D192" s="4" t="s">
        <v>1797</v>
      </c>
      <c r="E192" s="4" t="s">
        <v>1811</v>
      </c>
      <c r="F192" s="4" t="s">
        <v>1812</v>
      </c>
      <c r="G192" s="4" t="s">
        <v>1804</v>
      </c>
      <c r="H192" s="4" t="s">
        <v>1805</v>
      </c>
      <c r="I192" s="4" t="s">
        <v>1806</v>
      </c>
      <c r="J192" s="4" t="s">
        <v>1803</v>
      </c>
      <c r="K192" s="4" t="s">
        <v>349</v>
      </c>
      <c r="L192" s="4" t="s">
        <v>694</v>
      </c>
    </row>
    <row r="193" spans="1:12">
      <c r="A193" s="4">
        <v>192</v>
      </c>
      <c r="B193" s="4" t="s">
        <v>130</v>
      </c>
      <c r="C193" s="4" t="s">
        <v>1796</v>
      </c>
      <c r="D193" s="4" t="s">
        <v>1797</v>
      </c>
      <c r="E193" s="4" t="s">
        <v>1796</v>
      </c>
      <c r="F193" s="4" t="s">
        <v>1797</v>
      </c>
      <c r="G193" s="4" t="s">
        <v>1813</v>
      </c>
      <c r="H193" s="4" t="s">
        <v>1814</v>
      </c>
      <c r="I193" s="4" t="s">
        <v>1815</v>
      </c>
      <c r="J193" s="4" t="s">
        <v>1792</v>
      </c>
      <c r="K193" s="4" t="s">
        <v>349</v>
      </c>
      <c r="L193" s="4" t="s">
        <v>694</v>
      </c>
    </row>
    <row r="194" spans="1:12">
      <c r="A194" s="4">
        <v>193</v>
      </c>
      <c r="B194" s="4" t="s">
        <v>130</v>
      </c>
      <c r="C194" s="4" t="s">
        <v>1796</v>
      </c>
      <c r="D194" s="4" t="s">
        <v>1797</v>
      </c>
      <c r="E194" s="4" t="s">
        <v>1796</v>
      </c>
      <c r="F194" s="4" t="s">
        <v>1797</v>
      </c>
      <c r="G194" s="4" t="s">
        <v>1816</v>
      </c>
      <c r="H194" s="4" t="s">
        <v>1817</v>
      </c>
      <c r="I194" s="4" t="s">
        <v>1818</v>
      </c>
      <c r="J194" s="4" t="s">
        <v>1803</v>
      </c>
      <c r="K194" s="4" t="s">
        <v>347</v>
      </c>
      <c r="L194" s="4" t="s">
        <v>694</v>
      </c>
    </row>
    <row r="195" spans="1:12">
      <c r="A195" s="4">
        <v>194</v>
      </c>
      <c r="B195" s="4" t="s">
        <v>130</v>
      </c>
      <c r="C195" s="4" t="s">
        <v>1796</v>
      </c>
      <c r="D195" s="4" t="s">
        <v>1797</v>
      </c>
      <c r="E195" s="4" t="s">
        <v>1796</v>
      </c>
      <c r="F195" s="4" t="s">
        <v>1797</v>
      </c>
      <c r="G195" s="4" t="s">
        <v>1819</v>
      </c>
      <c r="H195" s="4" t="s">
        <v>1820</v>
      </c>
      <c r="I195" s="4" t="s">
        <v>1821</v>
      </c>
      <c r="J195" s="4" t="s">
        <v>1803</v>
      </c>
      <c r="K195" s="4" t="s">
        <v>349</v>
      </c>
      <c r="L195" s="4" t="s">
        <v>694</v>
      </c>
    </row>
    <row r="196" spans="1:12">
      <c r="A196" s="4">
        <v>195</v>
      </c>
      <c r="B196" s="4" t="s">
        <v>130</v>
      </c>
      <c r="C196" s="4" t="s">
        <v>1796</v>
      </c>
      <c r="D196" s="4" t="s">
        <v>1797</v>
      </c>
      <c r="E196" s="4" t="s">
        <v>1796</v>
      </c>
      <c r="F196" s="4" t="s">
        <v>1797</v>
      </c>
      <c r="G196" s="4" t="s">
        <v>1822</v>
      </c>
      <c r="H196" s="4" t="s">
        <v>1823</v>
      </c>
      <c r="I196" s="4" t="s">
        <v>1824</v>
      </c>
      <c r="J196" s="4" t="s">
        <v>1803</v>
      </c>
      <c r="K196" s="4" t="s">
        <v>349</v>
      </c>
      <c r="L196" s="4" t="s">
        <v>694</v>
      </c>
    </row>
    <row r="197" spans="1:12">
      <c r="A197" s="4">
        <v>196</v>
      </c>
      <c r="B197" s="4" t="s">
        <v>130</v>
      </c>
      <c r="C197" s="4" t="s">
        <v>1796</v>
      </c>
      <c r="D197" s="4" t="s">
        <v>1797</v>
      </c>
      <c r="E197" s="4" t="s">
        <v>1796</v>
      </c>
      <c r="F197" s="4" t="s">
        <v>1797</v>
      </c>
      <c r="G197" s="4" t="s">
        <v>1825</v>
      </c>
      <c r="H197" s="4" t="s">
        <v>1350</v>
      </c>
      <c r="I197" s="4" t="s">
        <v>1826</v>
      </c>
      <c r="J197" s="4" t="s">
        <v>1803</v>
      </c>
      <c r="K197" s="4" t="s">
        <v>349</v>
      </c>
      <c r="L197" s="4" t="s">
        <v>694</v>
      </c>
    </row>
    <row r="198" spans="1:12">
      <c r="A198" s="4">
        <v>197</v>
      </c>
      <c r="B198" s="4" t="s">
        <v>130</v>
      </c>
      <c r="C198" s="4" t="s">
        <v>1796</v>
      </c>
      <c r="D198" s="4" t="s">
        <v>1797</v>
      </c>
      <c r="E198" s="4" t="s">
        <v>1796</v>
      </c>
      <c r="F198" s="4" t="s">
        <v>1797</v>
      </c>
      <c r="G198" s="4" t="s">
        <v>1800</v>
      </c>
      <c r="H198" s="4" t="s">
        <v>1801</v>
      </c>
      <c r="I198" s="4" t="s">
        <v>1802</v>
      </c>
      <c r="J198" s="4" t="s">
        <v>1803</v>
      </c>
      <c r="K198" s="4" t="s">
        <v>349</v>
      </c>
      <c r="L198" s="4" t="s">
        <v>694</v>
      </c>
    </row>
    <row r="199" spans="1:12">
      <c r="A199" s="4">
        <v>198</v>
      </c>
      <c r="B199" s="4" t="s">
        <v>130</v>
      </c>
      <c r="C199" s="4" t="s">
        <v>1796</v>
      </c>
      <c r="D199" s="4" t="s">
        <v>1797</v>
      </c>
      <c r="E199" s="4" t="s">
        <v>1796</v>
      </c>
      <c r="F199" s="4" t="s">
        <v>1797</v>
      </c>
      <c r="G199" s="4" t="s">
        <v>1804</v>
      </c>
      <c r="H199" s="4" t="s">
        <v>1805</v>
      </c>
      <c r="I199" s="4" t="s">
        <v>1806</v>
      </c>
      <c r="J199" s="4" t="s">
        <v>1803</v>
      </c>
      <c r="K199" s="4" t="s">
        <v>349</v>
      </c>
      <c r="L199" s="4" t="s">
        <v>694</v>
      </c>
    </row>
    <row r="200" spans="1:12">
      <c r="A200" s="4">
        <v>199</v>
      </c>
      <c r="B200" s="4" t="s">
        <v>130</v>
      </c>
      <c r="C200" s="4" t="s">
        <v>1796</v>
      </c>
      <c r="D200" s="4" t="s">
        <v>1797</v>
      </c>
      <c r="E200" s="4" t="s">
        <v>1827</v>
      </c>
      <c r="F200" s="4" t="s">
        <v>1828</v>
      </c>
      <c r="G200" s="4" t="s">
        <v>1800</v>
      </c>
      <c r="H200" s="4" t="s">
        <v>1801</v>
      </c>
      <c r="I200" s="4" t="s">
        <v>1802</v>
      </c>
      <c r="J200" s="4" t="s">
        <v>1803</v>
      </c>
      <c r="K200" s="4" t="s">
        <v>349</v>
      </c>
      <c r="L200" s="4" t="s">
        <v>694</v>
      </c>
    </row>
    <row r="201" spans="1:12">
      <c r="A201" s="4">
        <v>200</v>
      </c>
      <c r="B201" s="4" t="s">
        <v>130</v>
      </c>
      <c r="C201" s="4" t="s">
        <v>1796</v>
      </c>
      <c r="D201" s="4" t="s">
        <v>1797</v>
      </c>
      <c r="E201" s="4" t="s">
        <v>1827</v>
      </c>
      <c r="F201" s="4" t="s">
        <v>1828</v>
      </c>
      <c r="G201" s="4" t="s">
        <v>1804</v>
      </c>
      <c r="H201" s="4" t="s">
        <v>1805</v>
      </c>
      <c r="I201" s="4" t="s">
        <v>1806</v>
      </c>
      <c r="J201" s="4" t="s">
        <v>1803</v>
      </c>
      <c r="K201" s="4" t="s">
        <v>349</v>
      </c>
      <c r="L201" s="4" t="s">
        <v>694</v>
      </c>
    </row>
    <row r="202" spans="1:12">
      <c r="A202" s="4">
        <v>201</v>
      </c>
      <c r="B202" s="4" t="s">
        <v>130</v>
      </c>
      <c r="C202" s="4" t="s">
        <v>1796</v>
      </c>
      <c r="D202" s="4" t="s">
        <v>1797</v>
      </c>
      <c r="E202" s="4" t="s">
        <v>1829</v>
      </c>
      <c r="F202" s="4" t="s">
        <v>1830</v>
      </c>
      <c r="G202" s="4" t="s">
        <v>1800</v>
      </c>
      <c r="H202" s="4" t="s">
        <v>1801</v>
      </c>
      <c r="I202" s="4" t="s">
        <v>1802</v>
      </c>
      <c r="J202" s="4" t="s">
        <v>1803</v>
      </c>
      <c r="K202" s="4" t="s">
        <v>349</v>
      </c>
      <c r="L202" s="4" t="s">
        <v>694</v>
      </c>
    </row>
    <row r="203" spans="1:12">
      <c r="A203" s="4">
        <v>202</v>
      </c>
      <c r="B203" s="4" t="s">
        <v>130</v>
      </c>
      <c r="C203" s="4" t="s">
        <v>1796</v>
      </c>
      <c r="D203" s="4" t="s">
        <v>1797</v>
      </c>
      <c r="E203" s="4" t="s">
        <v>1829</v>
      </c>
      <c r="F203" s="4" t="s">
        <v>1830</v>
      </c>
      <c r="G203" s="4" t="s">
        <v>1804</v>
      </c>
      <c r="H203" s="4" t="s">
        <v>1805</v>
      </c>
      <c r="I203" s="4" t="s">
        <v>1806</v>
      </c>
      <c r="J203" s="4" t="s">
        <v>1803</v>
      </c>
      <c r="K203" s="4" t="s">
        <v>349</v>
      </c>
      <c r="L203" s="4" t="s">
        <v>694</v>
      </c>
    </row>
    <row r="204" spans="1:12">
      <c r="A204" s="4">
        <v>203</v>
      </c>
      <c r="B204" s="4" t="s">
        <v>130</v>
      </c>
      <c r="C204" s="4" t="s">
        <v>1796</v>
      </c>
      <c r="D204" s="4" t="s">
        <v>1797</v>
      </c>
      <c r="E204" s="4" t="s">
        <v>1831</v>
      </c>
      <c r="F204" s="4" t="s">
        <v>1832</v>
      </c>
      <c r="G204" s="4" t="s">
        <v>1800</v>
      </c>
      <c r="H204" s="4" t="s">
        <v>1801</v>
      </c>
      <c r="I204" s="4" t="s">
        <v>1802</v>
      </c>
      <c r="J204" s="4" t="s">
        <v>1803</v>
      </c>
      <c r="K204" s="4" t="s">
        <v>349</v>
      </c>
      <c r="L204" s="4" t="s">
        <v>694</v>
      </c>
    </row>
    <row r="205" spans="1:12">
      <c r="A205" s="4">
        <v>204</v>
      </c>
      <c r="B205" s="4" t="s">
        <v>130</v>
      </c>
      <c r="C205" s="4" t="s">
        <v>1796</v>
      </c>
      <c r="D205" s="4" t="s">
        <v>1797</v>
      </c>
      <c r="E205" s="4" t="s">
        <v>1833</v>
      </c>
      <c r="F205" s="4" t="s">
        <v>1834</v>
      </c>
      <c r="G205" s="4" t="s">
        <v>1800</v>
      </c>
      <c r="H205" s="4" t="s">
        <v>1801</v>
      </c>
      <c r="I205" s="4" t="s">
        <v>1802</v>
      </c>
      <c r="J205" s="4" t="s">
        <v>1803</v>
      </c>
      <c r="K205" s="4" t="s">
        <v>349</v>
      </c>
      <c r="L205" s="4" t="s">
        <v>694</v>
      </c>
    </row>
    <row r="206" spans="1:12">
      <c r="A206" s="4">
        <v>205</v>
      </c>
      <c r="B206" s="4" t="s">
        <v>130</v>
      </c>
      <c r="C206" s="4" t="s">
        <v>1796</v>
      </c>
      <c r="D206" s="4" t="s">
        <v>1797</v>
      </c>
      <c r="E206" s="4" t="s">
        <v>1835</v>
      </c>
      <c r="F206" s="4" t="s">
        <v>1836</v>
      </c>
      <c r="G206" s="4" t="s">
        <v>1800</v>
      </c>
      <c r="H206" s="4" t="s">
        <v>1801</v>
      </c>
      <c r="I206" s="4" t="s">
        <v>1802</v>
      </c>
      <c r="J206" s="4" t="s">
        <v>1803</v>
      </c>
      <c r="K206" s="4" t="s">
        <v>349</v>
      </c>
      <c r="L206" s="4" t="s">
        <v>694</v>
      </c>
    </row>
    <row r="207" spans="1:12">
      <c r="A207" s="4">
        <v>206</v>
      </c>
      <c r="B207" s="4" t="s">
        <v>130</v>
      </c>
      <c r="C207" s="4" t="s">
        <v>1796</v>
      </c>
      <c r="D207" s="4" t="s">
        <v>1797</v>
      </c>
      <c r="E207" s="4" t="s">
        <v>1835</v>
      </c>
      <c r="F207" s="4" t="s">
        <v>1836</v>
      </c>
      <c r="G207" s="4" t="s">
        <v>1804</v>
      </c>
      <c r="H207" s="4" t="s">
        <v>1805</v>
      </c>
      <c r="I207" s="4" t="s">
        <v>1806</v>
      </c>
      <c r="J207" s="4" t="s">
        <v>1803</v>
      </c>
      <c r="K207" s="4" t="s">
        <v>349</v>
      </c>
      <c r="L207" s="4" t="s">
        <v>694</v>
      </c>
    </row>
    <row r="208" spans="1:12">
      <c r="A208" s="4">
        <v>207</v>
      </c>
      <c r="B208" s="4" t="s">
        <v>130</v>
      </c>
      <c r="C208" s="4" t="s">
        <v>1796</v>
      </c>
      <c r="D208" s="4" t="s">
        <v>1797</v>
      </c>
      <c r="E208" s="4" t="s">
        <v>1837</v>
      </c>
      <c r="F208" s="4" t="s">
        <v>1838</v>
      </c>
      <c r="G208" s="4" t="s">
        <v>1687</v>
      </c>
      <c r="H208" s="4" t="s">
        <v>1688</v>
      </c>
      <c r="I208" s="4" t="s">
        <v>1689</v>
      </c>
      <c r="J208" s="4" t="s">
        <v>1575</v>
      </c>
      <c r="K208" s="4" t="s">
        <v>349</v>
      </c>
      <c r="L208" s="4" t="s">
        <v>694</v>
      </c>
    </row>
    <row r="209" spans="1:12">
      <c r="A209" s="4">
        <v>208</v>
      </c>
      <c r="B209" s="4" t="s">
        <v>130</v>
      </c>
      <c r="C209" s="4" t="s">
        <v>1796</v>
      </c>
      <c r="D209" s="4" t="s">
        <v>1797</v>
      </c>
      <c r="E209" s="4" t="s">
        <v>1837</v>
      </c>
      <c r="F209" s="4" t="s">
        <v>1838</v>
      </c>
      <c r="G209" s="4" t="s">
        <v>1800</v>
      </c>
      <c r="H209" s="4" t="s">
        <v>1801</v>
      </c>
      <c r="I209" s="4" t="s">
        <v>1802</v>
      </c>
      <c r="J209" s="4" t="s">
        <v>1803</v>
      </c>
      <c r="K209" s="4" t="s">
        <v>349</v>
      </c>
      <c r="L209" s="4" t="s">
        <v>694</v>
      </c>
    </row>
    <row r="210" spans="1:12">
      <c r="A210" s="4">
        <v>209</v>
      </c>
      <c r="B210" s="4" t="s">
        <v>130</v>
      </c>
      <c r="C210" s="4" t="s">
        <v>1796</v>
      </c>
      <c r="D210" s="4" t="s">
        <v>1797</v>
      </c>
      <c r="E210" s="4" t="s">
        <v>1837</v>
      </c>
      <c r="F210" s="4" t="s">
        <v>1838</v>
      </c>
      <c r="G210" s="4" t="s">
        <v>1804</v>
      </c>
      <c r="H210" s="4" t="s">
        <v>1805</v>
      </c>
      <c r="I210" s="4" t="s">
        <v>1806</v>
      </c>
      <c r="J210" s="4" t="s">
        <v>1803</v>
      </c>
      <c r="K210" s="4" t="s">
        <v>349</v>
      </c>
      <c r="L210" s="4" t="s">
        <v>694</v>
      </c>
    </row>
    <row r="211" spans="1:12">
      <c r="A211" s="4">
        <v>210</v>
      </c>
      <c r="B211" s="4" t="s">
        <v>130</v>
      </c>
      <c r="C211" s="4" t="s">
        <v>1796</v>
      </c>
      <c r="D211" s="4" t="s">
        <v>1797</v>
      </c>
      <c r="E211" s="4" t="s">
        <v>1839</v>
      </c>
      <c r="F211" s="4" t="s">
        <v>1840</v>
      </c>
      <c r="G211" s="4" t="s">
        <v>1800</v>
      </c>
      <c r="H211" s="4" t="s">
        <v>1801</v>
      </c>
      <c r="I211" s="4" t="s">
        <v>1802</v>
      </c>
      <c r="J211" s="4" t="s">
        <v>1803</v>
      </c>
      <c r="K211" s="4" t="s">
        <v>349</v>
      </c>
      <c r="L211" s="4" t="s">
        <v>694</v>
      </c>
    </row>
    <row r="212" spans="1:12">
      <c r="A212" s="4">
        <v>211</v>
      </c>
      <c r="B212" s="4" t="s">
        <v>130</v>
      </c>
      <c r="C212" s="4" t="s">
        <v>1796</v>
      </c>
      <c r="D212" s="4" t="s">
        <v>1797</v>
      </c>
      <c r="E212" s="4" t="s">
        <v>1839</v>
      </c>
      <c r="F212" s="4" t="s">
        <v>1840</v>
      </c>
      <c r="G212" s="4" t="s">
        <v>1804</v>
      </c>
      <c r="H212" s="4" t="s">
        <v>1805</v>
      </c>
      <c r="I212" s="4" t="s">
        <v>1806</v>
      </c>
      <c r="J212" s="4" t="s">
        <v>1803</v>
      </c>
      <c r="K212" s="4" t="s">
        <v>349</v>
      </c>
      <c r="L212" s="4" t="s">
        <v>694</v>
      </c>
    </row>
    <row r="213" spans="1:12">
      <c r="A213" s="4">
        <v>212</v>
      </c>
      <c r="B213" s="4" t="s">
        <v>130</v>
      </c>
      <c r="C213" s="4" t="s">
        <v>1841</v>
      </c>
      <c r="D213" s="4" t="s">
        <v>1842</v>
      </c>
      <c r="E213" s="4" t="s">
        <v>1841</v>
      </c>
      <c r="F213" s="4" t="s">
        <v>1842</v>
      </c>
      <c r="G213" s="4" t="s">
        <v>1843</v>
      </c>
      <c r="H213" s="4" t="s">
        <v>1844</v>
      </c>
      <c r="I213" s="4" t="s">
        <v>1845</v>
      </c>
      <c r="J213" s="4" t="s">
        <v>1846</v>
      </c>
      <c r="K213" s="4" t="s">
        <v>349</v>
      </c>
      <c r="L213" s="4" t="s">
        <v>694</v>
      </c>
    </row>
    <row r="214" spans="1:12">
      <c r="A214" s="4">
        <v>213</v>
      </c>
      <c r="B214" s="4" t="s">
        <v>130</v>
      </c>
      <c r="C214" s="4" t="s">
        <v>1841</v>
      </c>
      <c r="D214" s="4" t="s">
        <v>1842</v>
      </c>
      <c r="E214" s="4" t="s">
        <v>1847</v>
      </c>
      <c r="F214" s="4" t="s">
        <v>1848</v>
      </c>
      <c r="G214" s="4" t="s">
        <v>1843</v>
      </c>
      <c r="H214" s="4" t="s">
        <v>1844</v>
      </c>
      <c r="I214" s="4" t="s">
        <v>1845</v>
      </c>
      <c r="J214" s="4" t="s">
        <v>1846</v>
      </c>
      <c r="K214" s="4" t="s">
        <v>349</v>
      </c>
      <c r="L214" s="4" t="s">
        <v>694</v>
      </c>
    </row>
    <row r="215" spans="1:12">
      <c r="A215" s="4">
        <v>214</v>
      </c>
      <c r="B215" s="4" t="s">
        <v>130</v>
      </c>
      <c r="C215" s="4" t="s">
        <v>1849</v>
      </c>
      <c r="D215" s="4" t="s">
        <v>1850</v>
      </c>
      <c r="E215" s="4" t="s">
        <v>1851</v>
      </c>
      <c r="F215" s="4" t="s">
        <v>1852</v>
      </c>
      <c r="G215" s="4" t="s">
        <v>1853</v>
      </c>
      <c r="H215" s="4" t="s">
        <v>1854</v>
      </c>
      <c r="I215" s="4" t="s">
        <v>1855</v>
      </c>
      <c r="J215" s="4" t="s">
        <v>1856</v>
      </c>
      <c r="K215" s="4" t="s">
        <v>349</v>
      </c>
      <c r="L215" s="4" t="s">
        <v>694</v>
      </c>
    </row>
    <row r="216" spans="1:12">
      <c r="A216" s="4">
        <v>215</v>
      </c>
      <c r="B216" s="4" t="s">
        <v>130</v>
      </c>
      <c r="C216" s="4" t="s">
        <v>1849</v>
      </c>
      <c r="D216" s="4" t="s">
        <v>1850</v>
      </c>
      <c r="E216" s="4" t="s">
        <v>1851</v>
      </c>
      <c r="F216" s="4" t="s">
        <v>1852</v>
      </c>
      <c r="G216" s="4" t="s">
        <v>1857</v>
      </c>
      <c r="H216" s="4" t="s">
        <v>1858</v>
      </c>
      <c r="I216" s="4" t="s">
        <v>1859</v>
      </c>
      <c r="J216" s="4" t="s">
        <v>1856</v>
      </c>
      <c r="K216" s="4" t="s">
        <v>349</v>
      </c>
      <c r="L216" s="4" t="s">
        <v>694</v>
      </c>
    </row>
    <row r="217" spans="1:12">
      <c r="A217" s="4">
        <v>216</v>
      </c>
      <c r="B217" s="4" t="s">
        <v>130</v>
      </c>
      <c r="C217" s="4" t="s">
        <v>1849</v>
      </c>
      <c r="D217" s="4" t="s">
        <v>1850</v>
      </c>
      <c r="E217" s="4" t="s">
        <v>1860</v>
      </c>
      <c r="F217" s="4" t="s">
        <v>1861</v>
      </c>
      <c r="G217" s="4" t="s">
        <v>1862</v>
      </c>
      <c r="H217" s="4" t="s">
        <v>1863</v>
      </c>
      <c r="I217" s="4" t="s">
        <v>1864</v>
      </c>
      <c r="J217" s="4" t="s">
        <v>1856</v>
      </c>
      <c r="K217" s="4" t="s">
        <v>349</v>
      </c>
      <c r="L217" s="4" t="s">
        <v>694</v>
      </c>
    </row>
    <row r="218" spans="1:12">
      <c r="A218" s="4">
        <v>217</v>
      </c>
      <c r="B218" s="4" t="s">
        <v>130</v>
      </c>
      <c r="C218" s="4" t="s">
        <v>1849</v>
      </c>
      <c r="D218" s="4" t="s">
        <v>1850</v>
      </c>
      <c r="E218" s="4" t="s">
        <v>1860</v>
      </c>
      <c r="F218" s="4" t="s">
        <v>1861</v>
      </c>
      <c r="G218" s="4" t="s">
        <v>1865</v>
      </c>
      <c r="H218" s="4" t="s">
        <v>1866</v>
      </c>
      <c r="I218" s="4" t="s">
        <v>1867</v>
      </c>
      <c r="J218" s="4" t="s">
        <v>1856</v>
      </c>
      <c r="K218" s="4" t="s">
        <v>349</v>
      </c>
      <c r="L218" s="4" t="s">
        <v>694</v>
      </c>
    </row>
    <row r="219" spans="1:12">
      <c r="A219" s="4">
        <v>218</v>
      </c>
      <c r="B219" s="4" t="s">
        <v>130</v>
      </c>
      <c r="C219" s="4" t="s">
        <v>1849</v>
      </c>
      <c r="D219" s="4" t="s">
        <v>1850</v>
      </c>
      <c r="E219" s="4" t="s">
        <v>1849</v>
      </c>
      <c r="F219" s="4" t="s">
        <v>1850</v>
      </c>
      <c r="G219" s="4" t="s">
        <v>1692</v>
      </c>
      <c r="H219" s="4" t="s">
        <v>1693</v>
      </c>
      <c r="I219" s="4" t="s">
        <v>692</v>
      </c>
      <c r="J219" s="4" t="s">
        <v>1694</v>
      </c>
      <c r="K219" s="4" t="s">
        <v>349</v>
      </c>
      <c r="L219" s="4" t="s">
        <v>694</v>
      </c>
    </row>
    <row r="220" spans="1:12">
      <c r="A220" s="4">
        <v>219</v>
      </c>
      <c r="B220" s="4" t="s">
        <v>130</v>
      </c>
      <c r="C220" s="4" t="s">
        <v>1849</v>
      </c>
      <c r="D220" s="4" t="s">
        <v>1850</v>
      </c>
      <c r="E220" s="4" t="s">
        <v>1849</v>
      </c>
      <c r="F220" s="4" t="s">
        <v>1850</v>
      </c>
      <c r="G220" s="4" t="s">
        <v>1868</v>
      </c>
      <c r="H220" s="4" t="s">
        <v>1869</v>
      </c>
      <c r="I220" s="4" t="s">
        <v>1870</v>
      </c>
      <c r="J220" s="4" t="s">
        <v>1856</v>
      </c>
      <c r="K220" s="4" t="s">
        <v>349</v>
      </c>
      <c r="L220" s="4" t="s">
        <v>694</v>
      </c>
    </row>
    <row r="221" spans="1:12">
      <c r="A221" s="4">
        <v>220</v>
      </c>
      <c r="B221" s="4" t="s">
        <v>130</v>
      </c>
      <c r="C221" s="4" t="s">
        <v>1849</v>
      </c>
      <c r="D221" s="4" t="s">
        <v>1850</v>
      </c>
      <c r="E221" s="4" t="s">
        <v>1849</v>
      </c>
      <c r="F221" s="4" t="s">
        <v>1850</v>
      </c>
      <c r="G221" s="4" t="s">
        <v>1871</v>
      </c>
      <c r="H221" s="4" t="s">
        <v>1872</v>
      </c>
      <c r="I221" s="4" t="s">
        <v>1873</v>
      </c>
      <c r="J221" s="4" t="s">
        <v>1856</v>
      </c>
      <c r="K221" s="4" t="s">
        <v>349</v>
      </c>
      <c r="L221" s="4" t="s">
        <v>694</v>
      </c>
    </row>
    <row r="222" spans="1:12">
      <c r="A222" s="4">
        <v>221</v>
      </c>
      <c r="B222" s="4" t="s">
        <v>130</v>
      </c>
      <c r="C222" s="4" t="s">
        <v>1849</v>
      </c>
      <c r="D222" s="4" t="s">
        <v>1850</v>
      </c>
      <c r="E222" s="4" t="s">
        <v>1849</v>
      </c>
      <c r="F222" s="4" t="s">
        <v>1850</v>
      </c>
      <c r="G222" s="4" t="s">
        <v>1874</v>
      </c>
      <c r="H222" s="4" t="s">
        <v>1875</v>
      </c>
      <c r="I222" s="4" t="s">
        <v>1876</v>
      </c>
      <c r="J222" s="4" t="s">
        <v>1856</v>
      </c>
      <c r="K222" s="4" t="s">
        <v>349</v>
      </c>
      <c r="L222" s="4" t="s">
        <v>694</v>
      </c>
    </row>
    <row r="223" spans="1:12">
      <c r="A223" s="4">
        <v>222</v>
      </c>
      <c r="B223" s="4" t="s">
        <v>130</v>
      </c>
      <c r="C223" s="4" t="s">
        <v>1849</v>
      </c>
      <c r="D223" s="4" t="s">
        <v>1850</v>
      </c>
      <c r="E223" s="4" t="s">
        <v>1877</v>
      </c>
      <c r="F223" s="4" t="s">
        <v>1878</v>
      </c>
      <c r="G223" s="4" t="s">
        <v>1879</v>
      </c>
      <c r="H223" s="4" t="s">
        <v>1880</v>
      </c>
      <c r="I223" s="4" t="s">
        <v>1881</v>
      </c>
      <c r="J223" s="4" t="s">
        <v>1856</v>
      </c>
      <c r="K223" s="4" t="s">
        <v>349</v>
      </c>
      <c r="L223" s="4" t="s">
        <v>694</v>
      </c>
    </row>
    <row r="224" spans="1:12">
      <c r="A224" s="4">
        <v>223</v>
      </c>
      <c r="B224" s="4" t="s">
        <v>130</v>
      </c>
      <c r="C224" s="4" t="s">
        <v>1849</v>
      </c>
      <c r="D224" s="4" t="s">
        <v>1850</v>
      </c>
      <c r="E224" s="4" t="s">
        <v>1877</v>
      </c>
      <c r="F224" s="4" t="s">
        <v>1878</v>
      </c>
      <c r="G224" s="4" t="s">
        <v>1882</v>
      </c>
      <c r="H224" s="4" t="s">
        <v>1883</v>
      </c>
      <c r="I224" s="4" t="s">
        <v>1884</v>
      </c>
      <c r="J224" s="4" t="s">
        <v>1856</v>
      </c>
      <c r="K224" s="4" t="s">
        <v>349</v>
      </c>
      <c r="L224" s="4" t="s">
        <v>694</v>
      </c>
    </row>
    <row r="225" spans="1:12">
      <c r="A225" s="4">
        <v>224</v>
      </c>
      <c r="B225" s="4" t="s">
        <v>130</v>
      </c>
      <c r="C225" s="4" t="s">
        <v>1849</v>
      </c>
      <c r="D225" s="4" t="s">
        <v>1850</v>
      </c>
      <c r="E225" s="4" t="s">
        <v>1885</v>
      </c>
      <c r="F225" s="4" t="s">
        <v>1886</v>
      </c>
      <c r="G225" s="4" t="s">
        <v>1887</v>
      </c>
      <c r="H225" s="4" t="s">
        <v>1888</v>
      </c>
      <c r="I225" s="4" t="s">
        <v>1889</v>
      </c>
      <c r="J225" s="4" t="s">
        <v>1856</v>
      </c>
      <c r="K225" s="4" t="s">
        <v>349</v>
      </c>
      <c r="L225" s="4" t="s">
        <v>694</v>
      </c>
    </row>
    <row r="226" spans="1:12">
      <c r="A226" s="4">
        <v>225</v>
      </c>
      <c r="B226" s="4" t="s">
        <v>130</v>
      </c>
      <c r="C226" s="4" t="s">
        <v>1849</v>
      </c>
      <c r="D226" s="4" t="s">
        <v>1850</v>
      </c>
      <c r="E226" s="4" t="s">
        <v>1890</v>
      </c>
      <c r="F226" s="4" t="s">
        <v>1891</v>
      </c>
      <c r="G226" s="4" t="s">
        <v>1868</v>
      </c>
      <c r="H226" s="4" t="s">
        <v>1869</v>
      </c>
      <c r="I226" s="4" t="s">
        <v>1870</v>
      </c>
      <c r="J226" s="4" t="s">
        <v>1856</v>
      </c>
      <c r="K226" s="4" t="s">
        <v>349</v>
      </c>
      <c r="L226" s="4" t="s">
        <v>694</v>
      </c>
    </row>
    <row r="227" spans="1:12">
      <c r="A227" s="4">
        <v>226</v>
      </c>
      <c r="B227" s="4" t="s">
        <v>130</v>
      </c>
      <c r="C227" s="4" t="s">
        <v>1849</v>
      </c>
      <c r="D227" s="4" t="s">
        <v>1850</v>
      </c>
      <c r="E227" s="4" t="s">
        <v>1890</v>
      </c>
      <c r="F227" s="4" t="s">
        <v>1891</v>
      </c>
      <c r="G227" s="4" t="s">
        <v>1486</v>
      </c>
      <c r="H227" s="4" t="s">
        <v>1487</v>
      </c>
      <c r="I227" s="4" t="s">
        <v>1488</v>
      </c>
      <c r="J227" s="4" t="s">
        <v>1489</v>
      </c>
      <c r="K227" s="4" t="s">
        <v>349</v>
      </c>
      <c r="L227" s="4" t="s">
        <v>694</v>
      </c>
    </row>
    <row r="228" spans="1:12">
      <c r="A228" s="4">
        <v>227</v>
      </c>
      <c r="B228" s="4" t="s">
        <v>130</v>
      </c>
      <c r="C228" s="4" t="s">
        <v>1849</v>
      </c>
      <c r="D228" s="4" t="s">
        <v>1850</v>
      </c>
      <c r="E228" s="4" t="s">
        <v>1892</v>
      </c>
      <c r="F228" s="4" t="s">
        <v>1893</v>
      </c>
      <c r="G228" s="4" t="s">
        <v>1894</v>
      </c>
      <c r="H228" s="4" t="s">
        <v>1895</v>
      </c>
      <c r="I228" s="4" t="s">
        <v>1896</v>
      </c>
      <c r="J228" s="4" t="s">
        <v>1856</v>
      </c>
      <c r="K228" s="4" t="s">
        <v>349</v>
      </c>
      <c r="L228" s="4" t="s">
        <v>694</v>
      </c>
    </row>
    <row r="229" spans="1:12">
      <c r="A229" s="4">
        <v>228</v>
      </c>
      <c r="B229" s="4" t="s">
        <v>130</v>
      </c>
      <c r="C229" s="4" t="s">
        <v>1849</v>
      </c>
      <c r="D229" s="4" t="s">
        <v>1850</v>
      </c>
      <c r="E229" s="4" t="s">
        <v>1892</v>
      </c>
      <c r="F229" s="4" t="s">
        <v>1893</v>
      </c>
      <c r="G229" s="4" t="s">
        <v>1897</v>
      </c>
      <c r="H229" s="4" t="s">
        <v>1898</v>
      </c>
      <c r="I229" s="4" t="s">
        <v>1899</v>
      </c>
      <c r="J229" s="4" t="s">
        <v>1856</v>
      </c>
      <c r="K229" s="4" t="s">
        <v>349</v>
      </c>
      <c r="L229" s="4" t="s">
        <v>694</v>
      </c>
    </row>
    <row r="230" spans="1:12">
      <c r="A230" s="4">
        <v>229</v>
      </c>
      <c r="B230" s="4" t="s">
        <v>130</v>
      </c>
      <c r="C230" s="4" t="s">
        <v>1849</v>
      </c>
      <c r="D230" s="4" t="s">
        <v>1850</v>
      </c>
      <c r="E230" s="4" t="s">
        <v>1892</v>
      </c>
      <c r="F230" s="4" t="s">
        <v>1893</v>
      </c>
      <c r="G230" s="4" t="s">
        <v>1900</v>
      </c>
      <c r="H230" s="4" t="s">
        <v>1901</v>
      </c>
      <c r="I230" s="4" t="s">
        <v>1902</v>
      </c>
      <c r="J230" s="4" t="s">
        <v>1856</v>
      </c>
      <c r="K230" s="4" t="s">
        <v>349</v>
      </c>
      <c r="L230" s="4" t="s">
        <v>694</v>
      </c>
    </row>
    <row r="231" spans="1:12">
      <c r="A231" s="4">
        <v>230</v>
      </c>
      <c r="B231" s="4" t="s">
        <v>130</v>
      </c>
      <c r="C231" s="4" t="s">
        <v>1849</v>
      </c>
      <c r="D231" s="4" t="s">
        <v>1850</v>
      </c>
      <c r="E231" s="4" t="s">
        <v>1903</v>
      </c>
      <c r="F231" s="4" t="s">
        <v>1904</v>
      </c>
      <c r="G231" s="4" t="s">
        <v>1905</v>
      </c>
      <c r="H231" s="4" t="s">
        <v>1906</v>
      </c>
      <c r="I231" s="4" t="s">
        <v>1907</v>
      </c>
      <c r="J231" s="4" t="s">
        <v>1856</v>
      </c>
      <c r="K231" s="4" t="s">
        <v>349</v>
      </c>
      <c r="L231" s="4" t="s">
        <v>694</v>
      </c>
    </row>
    <row r="232" spans="1:12">
      <c r="A232" s="4">
        <v>231</v>
      </c>
      <c r="B232" s="4" t="s">
        <v>130</v>
      </c>
      <c r="C232" s="4" t="s">
        <v>1849</v>
      </c>
      <c r="D232" s="4" t="s">
        <v>1850</v>
      </c>
      <c r="E232" s="4" t="s">
        <v>1908</v>
      </c>
      <c r="F232" s="4" t="s">
        <v>1909</v>
      </c>
      <c r="G232" s="4" t="s">
        <v>1853</v>
      </c>
      <c r="H232" s="4" t="s">
        <v>1854</v>
      </c>
      <c r="I232" s="4" t="s">
        <v>1855</v>
      </c>
      <c r="J232" s="4" t="s">
        <v>1856</v>
      </c>
      <c r="K232" s="4" t="s">
        <v>349</v>
      </c>
      <c r="L232" s="4" t="s">
        <v>694</v>
      </c>
    </row>
    <row r="233" spans="1:12">
      <c r="A233" s="4">
        <v>232</v>
      </c>
      <c r="B233" s="4" t="s">
        <v>130</v>
      </c>
      <c r="C233" s="4" t="s">
        <v>1849</v>
      </c>
      <c r="D233" s="4" t="s">
        <v>1850</v>
      </c>
      <c r="E233" s="4" t="s">
        <v>1908</v>
      </c>
      <c r="F233" s="4" t="s">
        <v>1909</v>
      </c>
      <c r="G233" s="4" t="s">
        <v>1910</v>
      </c>
      <c r="H233" s="4" t="s">
        <v>1911</v>
      </c>
      <c r="I233" s="4" t="s">
        <v>1912</v>
      </c>
      <c r="J233" s="4" t="s">
        <v>1856</v>
      </c>
      <c r="K233" s="4" t="s">
        <v>349</v>
      </c>
      <c r="L233" s="4" t="s">
        <v>694</v>
      </c>
    </row>
    <row r="234" spans="1:12">
      <c r="A234" s="4">
        <v>233</v>
      </c>
      <c r="B234" s="4" t="s">
        <v>130</v>
      </c>
      <c r="C234" s="4" t="s">
        <v>1849</v>
      </c>
      <c r="D234" s="4" t="s">
        <v>1850</v>
      </c>
      <c r="E234" s="4" t="s">
        <v>1913</v>
      </c>
      <c r="F234" s="4" t="s">
        <v>1914</v>
      </c>
      <c r="G234" s="4" t="s">
        <v>1915</v>
      </c>
      <c r="H234" s="4" t="s">
        <v>1916</v>
      </c>
      <c r="I234" s="4" t="s">
        <v>1917</v>
      </c>
      <c r="J234" s="4" t="s">
        <v>1856</v>
      </c>
      <c r="K234" s="4" t="s">
        <v>349</v>
      </c>
      <c r="L234" s="4" t="s">
        <v>694</v>
      </c>
    </row>
    <row r="235" spans="1:12">
      <c r="A235" s="4">
        <v>234</v>
      </c>
      <c r="B235" s="4" t="s">
        <v>130</v>
      </c>
      <c r="C235" s="4" t="s">
        <v>1849</v>
      </c>
      <c r="D235" s="4" t="s">
        <v>1850</v>
      </c>
      <c r="E235" s="4" t="s">
        <v>1918</v>
      </c>
      <c r="F235" s="4" t="s">
        <v>1919</v>
      </c>
      <c r="G235" s="4" t="s">
        <v>1920</v>
      </c>
      <c r="H235" s="4" t="s">
        <v>1921</v>
      </c>
      <c r="I235" s="4" t="s">
        <v>1922</v>
      </c>
      <c r="J235" s="4" t="s">
        <v>1856</v>
      </c>
      <c r="K235" s="4" t="s">
        <v>349</v>
      </c>
      <c r="L235" s="4" t="s">
        <v>694</v>
      </c>
    </row>
    <row r="236" spans="1:12">
      <c r="A236" s="4">
        <v>235</v>
      </c>
      <c r="B236" s="4" t="s">
        <v>130</v>
      </c>
      <c r="C236" s="4" t="s">
        <v>1849</v>
      </c>
      <c r="D236" s="4" t="s">
        <v>1850</v>
      </c>
      <c r="E236" s="4" t="s">
        <v>1918</v>
      </c>
      <c r="F236" s="4" t="s">
        <v>1919</v>
      </c>
      <c r="G236" s="4" t="s">
        <v>1923</v>
      </c>
      <c r="H236" s="4" t="s">
        <v>1924</v>
      </c>
      <c r="I236" s="4" t="s">
        <v>1925</v>
      </c>
      <c r="J236" s="4" t="s">
        <v>1856</v>
      </c>
      <c r="K236" s="4" t="s">
        <v>352</v>
      </c>
      <c r="L236" s="4" t="s">
        <v>694</v>
      </c>
    </row>
    <row r="237" spans="1:12">
      <c r="A237" s="4">
        <v>236</v>
      </c>
      <c r="B237" s="4" t="s">
        <v>130</v>
      </c>
      <c r="C237" s="4" t="s">
        <v>1849</v>
      </c>
      <c r="D237" s="4" t="s">
        <v>1850</v>
      </c>
      <c r="E237" s="4" t="s">
        <v>1926</v>
      </c>
      <c r="F237" s="4" t="s">
        <v>1927</v>
      </c>
      <c r="G237" s="4" t="s">
        <v>1692</v>
      </c>
      <c r="H237" s="4" t="s">
        <v>1693</v>
      </c>
      <c r="I237" s="4" t="s">
        <v>692</v>
      </c>
      <c r="J237" s="4" t="s">
        <v>1694</v>
      </c>
      <c r="K237" s="4" t="s">
        <v>349</v>
      </c>
      <c r="L237" s="4" t="s">
        <v>694</v>
      </c>
    </row>
    <row r="238" spans="1:12">
      <c r="A238" s="4">
        <v>237</v>
      </c>
      <c r="B238" s="4" t="s">
        <v>130</v>
      </c>
      <c r="C238" s="4" t="s">
        <v>1849</v>
      </c>
      <c r="D238" s="4" t="s">
        <v>1850</v>
      </c>
      <c r="E238" s="4" t="s">
        <v>1926</v>
      </c>
      <c r="F238" s="4" t="s">
        <v>1927</v>
      </c>
      <c r="G238" s="4" t="s">
        <v>1928</v>
      </c>
      <c r="H238" s="4" t="s">
        <v>1929</v>
      </c>
      <c r="I238" s="4" t="s">
        <v>1930</v>
      </c>
      <c r="J238" s="4" t="s">
        <v>1856</v>
      </c>
      <c r="K238" s="4" t="s">
        <v>349</v>
      </c>
      <c r="L238" s="4" t="s">
        <v>694</v>
      </c>
    </row>
    <row r="239" spans="1:12">
      <c r="A239" s="4">
        <v>238</v>
      </c>
      <c r="B239" s="4" t="s">
        <v>130</v>
      </c>
      <c r="C239" s="4" t="s">
        <v>1849</v>
      </c>
      <c r="D239" s="4" t="s">
        <v>1850</v>
      </c>
      <c r="E239" s="4" t="s">
        <v>1926</v>
      </c>
      <c r="F239" s="4" t="s">
        <v>1927</v>
      </c>
      <c r="G239" s="4" t="s">
        <v>1931</v>
      </c>
      <c r="H239" s="4" t="s">
        <v>1932</v>
      </c>
      <c r="I239" s="4" t="s">
        <v>1933</v>
      </c>
      <c r="J239" s="4" t="s">
        <v>1856</v>
      </c>
      <c r="K239" s="4" t="s">
        <v>349</v>
      </c>
      <c r="L239" s="4" t="s">
        <v>694</v>
      </c>
    </row>
    <row r="240" spans="1:12">
      <c r="A240" s="4">
        <v>239</v>
      </c>
      <c r="B240" s="4" t="s">
        <v>130</v>
      </c>
      <c r="C240" s="4" t="s">
        <v>1849</v>
      </c>
      <c r="D240" s="4" t="s">
        <v>1850</v>
      </c>
      <c r="E240" s="4" t="s">
        <v>1934</v>
      </c>
      <c r="F240" s="4" t="s">
        <v>1935</v>
      </c>
      <c r="G240" s="4" t="s">
        <v>1936</v>
      </c>
      <c r="H240" s="4" t="s">
        <v>1937</v>
      </c>
      <c r="I240" s="4" t="s">
        <v>1938</v>
      </c>
      <c r="J240" s="4" t="s">
        <v>1856</v>
      </c>
      <c r="K240" s="4" t="s">
        <v>349</v>
      </c>
      <c r="L240" s="4" t="s">
        <v>694</v>
      </c>
    </row>
    <row r="241" spans="1:12">
      <c r="A241" s="4">
        <v>240</v>
      </c>
      <c r="B241" s="4" t="s">
        <v>130</v>
      </c>
      <c r="C241" s="4" t="s">
        <v>1849</v>
      </c>
      <c r="D241" s="4" t="s">
        <v>1850</v>
      </c>
      <c r="E241" s="4" t="s">
        <v>1934</v>
      </c>
      <c r="F241" s="4" t="s">
        <v>1935</v>
      </c>
      <c r="G241" s="4" t="s">
        <v>1562</v>
      </c>
      <c r="H241" s="4" t="s">
        <v>1563</v>
      </c>
      <c r="I241" s="4" t="s">
        <v>1564</v>
      </c>
      <c r="J241" s="4" t="s">
        <v>1565</v>
      </c>
      <c r="K241" s="4" t="s">
        <v>349</v>
      </c>
      <c r="L241" s="4" t="s">
        <v>694</v>
      </c>
    </row>
    <row r="242" spans="1:12">
      <c r="A242" s="4">
        <v>241</v>
      </c>
      <c r="B242" s="4" t="s">
        <v>130</v>
      </c>
      <c r="C242" s="4" t="s">
        <v>1849</v>
      </c>
      <c r="D242" s="4" t="s">
        <v>1850</v>
      </c>
      <c r="E242" s="4" t="s">
        <v>1934</v>
      </c>
      <c r="F242" s="4" t="s">
        <v>1935</v>
      </c>
      <c r="G242" s="4" t="s">
        <v>1486</v>
      </c>
      <c r="H242" s="4" t="s">
        <v>1487</v>
      </c>
      <c r="I242" s="4" t="s">
        <v>1488</v>
      </c>
      <c r="J242" s="4" t="s">
        <v>1489</v>
      </c>
      <c r="K242" s="4" t="s">
        <v>349</v>
      </c>
      <c r="L242" s="4" t="s">
        <v>694</v>
      </c>
    </row>
    <row r="243" spans="1:12">
      <c r="A243" s="4">
        <v>242</v>
      </c>
      <c r="B243" s="4" t="s">
        <v>130</v>
      </c>
      <c r="C243" s="4" t="s">
        <v>1939</v>
      </c>
      <c r="D243" s="4" t="s">
        <v>1940</v>
      </c>
      <c r="E243" s="4" t="s">
        <v>1941</v>
      </c>
      <c r="F243" s="4" t="s">
        <v>1942</v>
      </c>
      <c r="G243" s="4" t="s">
        <v>1943</v>
      </c>
      <c r="H243" s="4" t="s">
        <v>1944</v>
      </c>
      <c r="I243" s="4" t="s">
        <v>1945</v>
      </c>
      <c r="J243" s="4" t="s">
        <v>1946</v>
      </c>
      <c r="K243" s="4" t="s">
        <v>349</v>
      </c>
      <c r="L243" s="4" t="s">
        <v>694</v>
      </c>
    </row>
    <row r="244" spans="1:12">
      <c r="A244" s="4">
        <v>243</v>
      </c>
      <c r="B244" s="4" t="s">
        <v>130</v>
      </c>
      <c r="C244" s="4" t="s">
        <v>1939</v>
      </c>
      <c r="D244" s="4" t="s">
        <v>1940</v>
      </c>
      <c r="E244" s="4" t="s">
        <v>1947</v>
      </c>
      <c r="F244" s="4" t="s">
        <v>1948</v>
      </c>
      <c r="G244" s="4" t="s">
        <v>1949</v>
      </c>
      <c r="H244" s="4" t="s">
        <v>1950</v>
      </c>
      <c r="I244" s="4" t="s">
        <v>1951</v>
      </c>
      <c r="J244" s="4" t="s">
        <v>1946</v>
      </c>
      <c r="K244" s="4" t="s">
        <v>349</v>
      </c>
      <c r="L244" s="4" t="s">
        <v>694</v>
      </c>
    </row>
    <row r="245" spans="1:12">
      <c r="A245" s="4">
        <v>244</v>
      </c>
      <c r="B245" s="4" t="s">
        <v>130</v>
      </c>
      <c r="C245" s="4" t="s">
        <v>1939</v>
      </c>
      <c r="D245" s="4" t="s">
        <v>1940</v>
      </c>
      <c r="E245" s="4" t="s">
        <v>1939</v>
      </c>
      <c r="F245" s="4" t="s">
        <v>1940</v>
      </c>
      <c r="G245" s="4" t="s">
        <v>1952</v>
      </c>
      <c r="H245" s="4" t="s">
        <v>1953</v>
      </c>
      <c r="I245" s="4" t="s">
        <v>1954</v>
      </c>
      <c r="J245" s="4" t="s">
        <v>1792</v>
      </c>
      <c r="K245" s="4" t="s">
        <v>349</v>
      </c>
      <c r="L245" s="4" t="s">
        <v>694</v>
      </c>
    </row>
    <row r="246" spans="1:12">
      <c r="A246" s="4">
        <v>245</v>
      </c>
      <c r="B246" s="4" t="s">
        <v>130</v>
      </c>
      <c r="C246" s="4" t="s">
        <v>1939</v>
      </c>
      <c r="D246" s="4" t="s">
        <v>1940</v>
      </c>
      <c r="E246" s="4" t="s">
        <v>1955</v>
      </c>
      <c r="F246" s="4" t="s">
        <v>1956</v>
      </c>
      <c r="G246" s="4" t="s">
        <v>1957</v>
      </c>
      <c r="H246" s="4" t="s">
        <v>1958</v>
      </c>
      <c r="I246" s="4" t="s">
        <v>1959</v>
      </c>
      <c r="J246" s="4" t="s">
        <v>1946</v>
      </c>
      <c r="K246" s="4" t="s">
        <v>349</v>
      </c>
      <c r="L246" s="4" t="s">
        <v>694</v>
      </c>
    </row>
    <row r="247" spans="1:12">
      <c r="A247" s="4">
        <v>246</v>
      </c>
      <c r="B247" s="4" t="s">
        <v>130</v>
      </c>
      <c r="C247" s="4" t="s">
        <v>1939</v>
      </c>
      <c r="D247" s="4" t="s">
        <v>1940</v>
      </c>
      <c r="E247" s="4" t="s">
        <v>1960</v>
      </c>
      <c r="F247" s="4" t="s">
        <v>1961</v>
      </c>
      <c r="G247" s="4" t="s">
        <v>1962</v>
      </c>
      <c r="H247" s="4" t="s">
        <v>1963</v>
      </c>
      <c r="I247" s="4" t="s">
        <v>1964</v>
      </c>
      <c r="J247" s="4" t="s">
        <v>1946</v>
      </c>
      <c r="K247" s="4" t="s">
        <v>349</v>
      </c>
      <c r="L247" s="4" t="s">
        <v>694</v>
      </c>
    </row>
    <row r="248" spans="1:12">
      <c r="A248" s="4">
        <v>247</v>
      </c>
      <c r="B248" s="4" t="s">
        <v>130</v>
      </c>
      <c r="C248" s="4" t="s">
        <v>1939</v>
      </c>
      <c r="D248" s="4" t="s">
        <v>1940</v>
      </c>
      <c r="E248" s="4" t="s">
        <v>1965</v>
      </c>
      <c r="F248" s="4" t="s">
        <v>1966</v>
      </c>
      <c r="G248" s="4" t="s">
        <v>1967</v>
      </c>
      <c r="H248" s="4" t="s">
        <v>1968</v>
      </c>
      <c r="I248" s="4" t="s">
        <v>1969</v>
      </c>
      <c r="J248" s="4" t="s">
        <v>1946</v>
      </c>
      <c r="K248" s="4" t="s">
        <v>349</v>
      </c>
      <c r="L248" s="4" t="s">
        <v>694</v>
      </c>
    </row>
    <row r="249" spans="1:12">
      <c r="A249" s="4">
        <v>248</v>
      </c>
      <c r="B249" s="4" t="s">
        <v>130</v>
      </c>
      <c r="C249" s="4" t="s">
        <v>1939</v>
      </c>
      <c r="D249" s="4" t="s">
        <v>1940</v>
      </c>
      <c r="E249" s="4" t="s">
        <v>1970</v>
      </c>
      <c r="F249" s="4" t="s">
        <v>1971</v>
      </c>
      <c r="G249" s="4" t="s">
        <v>1972</v>
      </c>
      <c r="H249" s="4" t="s">
        <v>1973</v>
      </c>
      <c r="I249" s="4" t="s">
        <v>1974</v>
      </c>
      <c r="J249" s="4" t="s">
        <v>1946</v>
      </c>
      <c r="K249" s="4" t="s">
        <v>349</v>
      </c>
      <c r="L249" s="4" t="s">
        <v>694</v>
      </c>
    </row>
    <row r="250" spans="1:12">
      <c r="A250" s="4">
        <v>249</v>
      </c>
      <c r="B250" s="4" t="s">
        <v>130</v>
      </c>
      <c r="C250" s="4" t="s">
        <v>1939</v>
      </c>
      <c r="D250" s="4" t="s">
        <v>1940</v>
      </c>
      <c r="E250" s="4" t="s">
        <v>1970</v>
      </c>
      <c r="F250" s="4" t="s">
        <v>1971</v>
      </c>
      <c r="G250" s="4" t="s">
        <v>1720</v>
      </c>
      <c r="H250" s="4" t="s">
        <v>1721</v>
      </c>
      <c r="I250" s="4" t="s">
        <v>1722</v>
      </c>
      <c r="J250" s="4" t="s">
        <v>1489</v>
      </c>
      <c r="K250" s="4" t="s">
        <v>349</v>
      </c>
      <c r="L250" s="4" t="s">
        <v>694</v>
      </c>
    </row>
    <row r="251" spans="1:12">
      <c r="A251" s="4">
        <v>250</v>
      </c>
      <c r="B251" s="4" t="s">
        <v>130</v>
      </c>
      <c r="C251" s="4" t="s">
        <v>1939</v>
      </c>
      <c r="D251" s="4" t="s">
        <v>1940</v>
      </c>
      <c r="E251" s="4" t="s">
        <v>1970</v>
      </c>
      <c r="F251" s="4" t="s">
        <v>1971</v>
      </c>
      <c r="G251" s="4" t="s">
        <v>1486</v>
      </c>
      <c r="H251" s="4" t="s">
        <v>1487</v>
      </c>
      <c r="I251" s="4" t="s">
        <v>1488</v>
      </c>
      <c r="J251" s="4" t="s">
        <v>1489</v>
      </c>
      <c r="K251" s="4" t="s">
        <v>349</v>
      </c>
      <c r="L251" s="4" t="s">
        <v>694</v>
      </c>
    </row>
    <row r="252" spans="1:12">
      <c r="A252" s="4">
        <v>251</v>
      </c>
      <c r="B252" s="4" t="s">
        <v>130</v>
      </c>
      <c r="C252" s="4" t="s">
        <v>1939</v>
      </c>
      <c r="D252" s="4" t="s">
        <v>1940</v>
      </c>
      <c r="E252" s="4" t="s">
        <v>1970</v>
      </c>
      <c r="F252" s="4" t="s">
        <v>1971</v>
      </c>
      <c r="G252" s="4" t="s">
        <v>1726</v>
      </c>
      <c r="H252" s="4" t="s">
        <v>1727</v>
      </c>
      <c r="I252" s="4" t="s">
        <v>1722</v>
      </c>
      <c r="J252" s="4" t="s">
        <v>1728</v>
      </c>
      <c r="K252" s="4" t="s">
        <v>349</v>
      </c>
      <c r="L252" s="4" t="s">
        <v>694</v>
      </c>
    </row>
    <row r="253" spans="1:12">
      <c r="A253" s="4">
        <v>252</v>
      </c>
      <c r="B253" s="4" t="s">
        <v>130</v>
      </c>
      <c r="C253" s="4" t="s">
        <v>1939</v>
      </c>
      <c r="D253" s="4" t="s">
        <v>1940</v>
      </c>
      <c r="E253" s="4" t="s">
        <v>1975</v>
      </c>
      <c r="F253" s="4" t="s">
        <v>1976</v>
      </c>
      <c r="G253" s="4" t="s">
        <v>1977</v>
      </c>
      <c r="H253" s="4" t="s">
        <v>1978</v>
      </c>
      <c r="I253" s="4" t="s">
        <v>1979</v>
      </c>
      <c r="J253" s="4" t="s">
        <v>1946</v>
      </c>
      <c r="K253" s="4" t="s">
        <v>349</v>
      </c>
      <c r="L253" s="4" t="s">
        <v>694</v>
      </c>
    </row>
    <row r="254" spans="1:12">
      <c r="A254" s="4">
        <v>253</v>
      </c>
      <c r="B254" s="4" t="s">
        <v>130</v>
      </c>
      <c r="C254" s="4" t="s">
        <v>1939</v>
      </c>
      <c r="D254" s="4" t="s">
        <v>1940</v>
      </c>
      <c r="E254" s="4" t="s">
        <v>1980</v>
      </c>
      <c r="F254" s="4" t="s">
        <v>1981</v>
      </c>
      <c r="G254" s="4" t="s">
        <v>1720</v>
      </c>
      <c r="H254" s="4" t="s">
        <v>1721</v>
      </c>
      <c r="I254" s="4" t="s">
        <v>1722</v>
      </c>
      <c r="J254" s="4" t="s">
        <v>1489</v>
      </c>
      <c r="K254" s="4" t="s">
        <v>349</v>
      </c>
      <c r="L254" s="4" t="s">
        <v>694</v>
      </c>
    </row>
    <row r="255" spans="1:12">
      <c r="A255" s="4">
        <v>254</v>
      </c>
      <c r="B255" s="4" t="s">
        <v>130</v>
      </c>
      <c r="C255" s="4" t="s">
        <v>1939</v>
      </c>
      <c r="D255" s="4" t="s">
        <v>1940</v>
      </c>
      <c r="E255" s="4" t="s">
        <v>1980</v>
      </c>
      <c r="F255" s="4" t="s">
        <v>1981</v>
      </c>
      <c r="G255" s="4" t="s">
        <v>1486</v>
      </c>
      <c r="H255" s="4" t="s">
        <v>1487</v>
      </c>
      <c r="I255" s="4" t="s">
        <v>1488</v>
      </c>
      <c r="J255" s="4" t="s">
        <v>1489</v>
      </c>
      <c r="K255" s="4" t="s">
        <v>349</v>
      </c>
      <c r="L255" s="4" t="s">
        <v>694</v>
      </c>
    </row>
    <row r="256" spans="1:12">
      <c r="A256" s="4">
        <v>255</v>
      </c>
      <c r="B256" s="4" t="s">
        <v>130</v>
      </c>
      <c r="C256" s="4" t="s">
        <v>1939</v>
      </c>
      <c r="D256" s="4" t="s">
        <v>1940</v>
      </c>
      <c r="E256" s="4" t="s">
        <v>1980</v>
      </c>
      <c r="F256" s="4" t="s">
        <v>1981</v>
      </c>
      <c r="G256" s="4" t="s">
        <v>1982</v>
      </c>
      <c r="H256" s="4" t="s">
        <v>1983</v>
      </c>
      <c r="I256" s="4" t="s">
        <v>1984</v>
      </c>
      <c r="J256" s="4" t="s">
        <v>1946</v>
      </c>
      <c r="K256" s="4" t="s">
        <v>349</v>
      </c>
      <c r="L256" s="4" t="s">
        <v>694</v>
      </c>
    </row>
    <row r="257" spans="1:12">
      <c r="A257" s="4">
        <v>256</v>
      </c>
      <c r="B257" s="4" t="s">
        <v>130</v>
      </c>
      <c r="C257" s="4" t="s">
        <v>1939</v>
      </c>
      <c r="D257" s="4" t="s">
        <v>1940</v>
      </c>
      <c r="E257" s="4" t="s">
        <v>1980</v>
      </c>
      <c r="F257" s="4" t="s">
        <v>1981</v>
      </c>
      <c r="G257" s="4" t="s">
        <v>1726</v>
      </c>
      <c r="H257" s="4" t="s">
        <v>1727</v>
      </c>
      <c r="I257" s="4" t="s">
        <v>1722</v>
      </c>
      <c r="J257" s="4" t="s">
        <v>1728</v>
      </c>
      <c r="K257" s="4" t="s">
        <v>349</v>
      </c>
      <c r="L257" s="4" t="s">
        <v>694</v>
      </c>
    </row>
    <row r="258" spans="1:12">
      <c r="A258" s="4">
        <v>257</v>
      </c>
      <c r="B258" s="4" t="s">
        <v>130</v>
      </c>
      <c r="C258" s="4" t="s">
        <v>1939</v>
      </c>
      <c r="D258" s="4" t="s">
        <v>1940</v>
      </c>
      <c r="E258" s="4" t="s">
        <v>1985</v>
      </c>
      <c r="F258" s="4" t="s">
        <v>1986</v>
      </c>
      <c r="G258" s="4" t="s">
        <v>1987</v>
      </c>
      <c r="H258" s="4" t="s">
        <v>1988</v>
      </c>
      <c r="I258" s="4" t="s">
        <v>1989</v>
      </c>
      <c r="J258" s="4" t="s">
        <v>1946</v>
      </c>
      <c r="K258" s="4" t="s">
        <v>349</v>
      </c>
      <c r="L258" s="4" t="s">
        <v>694</v>
      </c>
    </row>
    <row r="259" spans="1:12">
      <c r="A259" s="4">
        <v>258</v>
      </c>
      <c r="B259" s="4" t="s">
        <v>130</v>
      </c>
      <c r="C259" s="4" t="s">
        <v>1990</v>
      </c>
      <c r="D259" s="4" t="s">
        <v>1991</v>
      </c>
      <c r="E259" s="4" t="s">
        <v>1992</v>
      </c>
      <c r="F259" s="4" t="s">
        <v>1993</v>
      </c>
      <c r="G259" s="4" t="s">
        <v>1994</v>
      </c>
      <c r="H259" s="4" t="s">
        <v>1995</v>
      </c>
      <c r="I259" s="4" t="s">
        <v>1996</v>
      </c>
      <c r="J259" s="4" t="s">
        <v>1997</v>
      </c>
      <c r="K259" s="4" t="s">
        <v>349</v>
      </c>
      <c r="L259" s="4" t="s">
        <v>694</v>
      </c>
    </row>
    <row r="260" spans="1:12">
      <c r="A260" s="4">
        <v>259</v>
      </c>
      <c r="B260" s="4" t="s">
        <v>130</v>
      </c>
      <c r="C260" s="4" t="s">
        <v>1990</v>
      </c>
      <c r="D260" s="4" t="s">
        <v>1991</v>
      </c>
      <c r="E260" s="4" t="s">
        <v>1827</v>
      </c>
      <c r="F260" s="4" t="s">
        <v>1998</v>
      </c>
      <c r="G260" s="4" t="s">
        <v>1994</v>
      </c>
      <c r="H260" s="4" t="s">
        <v>1995</v>
      </c>
      <c r="I260" s="4" t="s">
        <v>1996</v>
      </c>
      <c r="J260" s="4" t="s">
        <v>1997</v>
      </c>
      <c r="K260" s="4" t="s">
        <v>349</v>
      </c>
      <c r="L260" s="4" t="s">
        <v>694</v>
      </c>
    </row>
    <row r="261" spans="1:12">
      <c r="A261" s="4">
        <v>260</v>
      </c>
      <c r="B261" s="4" t="s">
        <v>130</v>
      </c>
      <c r="C261" s="4" t="s">
        <v>1990</v>
      </c>
      <c r="D261" s="4" t="s">
        <v>1991</v>
      </c>
      <c r="E261" s="4" t="s">
        <v>1827</v>
      </c>
      <c r="F261" s="4" t="s">
        <v>1998</v>
      </c>
      <c r="G261" s="4" t="s">
        <v>1999</v>
      </c>
      <c r="H261" s="4" t="s">
        <v>2000</v>
      </c>
      <c r="I261" s="4" t="s">
        <v>2001</v>
      </c>
      <c r="J261" s="4" t="s">
        <v>1997</v>
      </c>
      <c r="K261" s="4" t="s">
        <v>349</v>
      </c>
      <c r="L261" s="4" t="s">
        <v>694</v>
      </c>
    </row>
    <row r="262" spans="1:12">
      <c r="A262" s="4">
        <v>261</v>
      </c>
      <c r="B262" s="4" t="s">
        <v>130</v>
      </c>
      <c r="C262" s="4" t="s">
        <v>1990</v>
      </c>
      <c r="D262" s="4" t="s">
        <v>1991</v>
      </c>
      <c r="E262" s="4" t="s">
        <v>1990</v>
      </c>
      <c r="F262" s="4" t="s">
        <v>1991</v>
      </c>
      <c r="G262" s="4" t="s">
        <v>2002</v>
      </c>
      <c r="H262" s="4" t="s">
        <v>2003</v>
      </c>
      <c r="I262" s="4" t="s">
        <v>2004</v>
      </c>
      <c r="J262" s="4" t="s">
        <v>1997</v>
      </c>
      <c r="K262" s="4" t="s">
        <v>349</v>
      </c>
      <c r="L262" s="4" t="s">
        <v>694</v>
      </c>
    </row>
    <row r="263" spans="1:12">
      <c r="A263" s="4">
        <v>262</v>
      </c>
      <c r="B263" s="4" t="s">
        <v>130</v>
      </c>
      <c r="C263" s="4" t="s">
        <v>1990</v>
      </c>
      <c r="D263" s="4" t="s">
        <v>1991</v>
      </c>
      <c r="E263" s="4" t="s">
        <v>2005</v>
      </c>
      <c r="F263" s="4" t="s">
        <v>2006</v>
      </c>
      <c r="G263" s="4" t="s">
        <v>1994</v>
      </c>
      <c r="H263" s="4" t="s">
        <v>1995</v>
      </c>
      <c r="I263" s="4" t="s">
        <v>1996</v>
      </c>
      <c r="J263" s="4" t="s">
        <v>1997</v>
      </c>
      <c r="K263" s="4" t="s">
        <v>349</v>
      </c>
      <c r="L263" s="4" t="s">
        <v>694</v>
      </c>
    </row>
    <row r="264" spans="1:12">
      <c r="A264" s="4">
        <v>263</v>
      </c>
      <c r="B264" s="4" t="s">
        <v>130</v>
      </c>
      <c r="C264" s="4" t="s">
        <v>1990</v>
      </c>
      <c r="D264" s="4" t="s">
        <v>1991</v>
      </c>
      <c r="E264" s="4" t="s">
        <v>2005</v>
      </c>
      <c r="F264" s="4" t="s">
        <v>2006</v>
      </c>
      <c r="G264" s="4" t="s">
        <v>1562</v>
      </c>
      <c r="H264" s="4" t="s">
        <v>1563</v>
      </c>
      <c r="I264" s="4" t="s">
        <v>1564</v>
      </c>
      <c r="J264" s="4" t="s">
        <v>1565</v>
      </c>
      <c r="K264" s="4" t="s">
        <v>349</v>
      </c>
      <c r="L264" s="4" t="s">
        <v>694</v>
      </c>
    </row>
    <row r="265" spans="1:12">
      <c r="A265" s="4">
        <v>264</v>
      </c>
      <c r="B265" s="4" t="s">
        <v>130</v>
      </c>
      <c r="C265" s="4" t="s">
        <v>1990</v>
      </c>
      <c r="D265" s="4" t="s">
        <v>1991</v>
      </c>
      <c r="E265" s="4" t="s">
        <v>2007</v>
      </c>
      <c r="F265" s="4" t="s">
        <v>2008</v>
      </c>
      <c r="G265" s="4" t="s">
        <v>1994</v>
      </c>
      <c r="H265" s="4" t="s">
        <v>1995</v>
      </c>
      <c r="I265" s="4" t="s">
        <v>1996</v>
      </c>
      <c r="J265" s="4" t="s">
        <v>1997</v>
      </c>
      <c r="K265" s="4" t="s">
        <v>349</v>
      </c>
      <c r="L265" s="4" t="s">
        <v>694</v>
      </c>
    </row>
    <row r="266" spans="1:12">
      <c r="A266" s="4">
        <v>265</v>
      </c>
      <c r="B266" s="4" t="s">
        <v>130</v>
      </c>
      <c r="C266" s="4" t="s">
        <v>1990</v>
      </c>
      <c r="D266" s="4" t="s">
        <v>1991</v>
      </c>
      <c r="E266" s="4" t="s">
        <v>2009</v>
      </c>
      <c r="F266" s="4" t="s">
        <v>2010</v>
      </c>
      <c r="G266" s="4" t="s">
        <v>1994</v>
      </c>
      <c r="H266" s="4" t="s">
        <v>1995</v>
      </c>
      <c r="I266" s="4" t="s">
        <v>1996</v>
      </c>
      <c r="J266" s="4" t="s">
        <v>1997</v>
      </c>
      <c r="K266" s="4" t="s">
        <v>349</v>
      </c>
      <c r="L266" s="4" t="s">
        <v>694</v>
      </c>
    </row>
    <row r="267" spans="1:12">
      <c r="A267" s="4">
        <v>266</v>
      </c>
      <c r="B267" s="4" t="s">
        <v>130</v>
      </c>
      <c r="C267" s="4" t="s">
        <v>1990</v>
      </c>
      <c r="D267" s="4" t="s">
        <v>1991</v>
      </c>
      <c r="E267" s="4" t="s">
        <v>2011</v>
      </c>
      <c r="F267" s="4" t="s">
        <v>2012</v>
      </c>
      <c r="G267" s="4" t="s">
        <v>1994</v>
      </c>
      <c r="H267" s="4" t="s">
        <v>1995</v>
      </c>
      <c r="I267" s="4" t="s">
        <v>1996</v>
      </c>
      <c r="J267" s="4" t="s">
        <v>1997</v>
      </c>
      <c r="K267" s="4" t="s">
        <v>349</v>
      </c>
      <c r="L267" s="4" t="s">
        <v>694</v>
      </c>
    </row>
    <row r="268" spans="1:12">
      <c r="A268" s="4">
        <v>267</v>
      </c>
      <c r="B268" s="4" t="s">
        <v>130</v>
      </c>
      <c r="C268" s="4" t="s">
        <v>1990</v>
      </c>
      <c r="D268" s="4" t="s">
        <v>1991</v>
      </c>
      <c r="E268" s="4" t="s">
        <v>2011</v>
      </c>
      <c r="F268" s="4" t="s">
        <v>2012</v>
      </c>
      <c r="G268" s="4" t="s">
        <v>2013</v>
      </c>
      <c r="H268" s="4" t="s">
        <v>2014</v>
      </c>
      <c r="I268" s="4" t="s">
        <v>2015</v>
      </c>
      <c r="J268" s="4" t="s">
        <v>1997</v>
      </c>
      <c r="K268" s="4" t="s">
        <v>349</v>
      </c>
      <c r="L268" s="4" t="s">
        <v>694</v>
      </c>
    </row>
    <row r="269" spans="1:12">
      <c r="A269" s="4">
        <v>268</v>
      </c>
      <c r="B269" s="4" t="s">
        <v>130</v>
      </c>
      <c r="C269" s="4" t="s">
        <v>1990</v>
      </c>
      <c r="D269" s="4" t="s">
        <v>1991</v>
      </c>
      <c r="E269" s="4" t="s">
        <v>2011</v>
      </c>
      <c r="F269" s="4" t="s">
        <v>2012</v>
      </c>
      <c r="G269" s="4" t="s">
        <v>2016</v>
      </c>
      <c r="H269" s="4" t="s">
        <v>2017</v>
      </c>
      <c r="I269" s="4" t="s">
        <v>2018</v>
      </c>
      <c r="J269" s="4" t="s">
        <v>1997</v>
      </c>
      <c r="K269" s="4" t="s">
        <v>349</v>
      </c>
      <c r="L269" s="4" t="s">
        <v>694</v>
      </c>
    </row>
    <row r="270" spans="1:12">
      <c r="A270" s="4">
        <v>269</v>
      </c>
      <c r="B270" s="4" t="s">
        <v>130</v>
      </c>
      <c r="C270" s="4" t="s">
        <v>2019</v>
      </c>
      <c r="D270" s="4" t="s">
        <v>2020</v>
      </c>
      <c r="E270" s="4" t="s">
        <v>2019</v>
      </c>
      <c r="F270" s="4" t="s">
        <v>2020</v>
      </c>
      <c r="G270" s="4" t="s">
        <v>2021</v>
      </c>
      <c r="H270" s="4" t="s">
        <v>2022</v>
      </c>
      <c r="I270" s="4" t="s">
        <v>2023</v>
      </c>
      <c r="J270" s="4" t="s">
        <v>2024</v>
      </c>
      <c r="K270" s="4" t="s">
        <v>1411</v>
      </c>
      <c r="L270" s="4" t="s">
        <v>694</v>
      </c>
    </row>
    <row r="271" spans="1:12">
      <c r="A271" s="4">
        <v>270</v>
      </c>
      <c r="B271" s="4" t="s">
        <v>130</v>
      </c>
      <c r="C271" s="4" t="s">
        <v>2019</v>
      </c>
      <c r="D271" s="4" t="s">
        <v>2020</v>
      </c>
      <c r="E271" s="4" t="s">
        <v>2019</v>
      </c>
      <c r="F271" s="4" t="s">
        <v>2020</v>
      </c>
      <c r="G271" s="4" t="s">
        <v>2021</v>
      </c>
      <c r="H271" s="4" t="s">
        <v>2022</v>
      </c>
      <c r="I271" s="4" t="s">
        <v>2023</v>
      </c>
      <c r="J271" s="4" t="s">
        <v>2024</v>
      </c>
      <c r="K271" s="4" t="s">
        <v>348</v>
      </c>
      <c r="L271" s="4" t="s">
        <v>694</v>
      </c>
    </row>
    <row r="272" spans="1:12">
      <c r="A272" s="4">
        <v>271</v>
      </c>
      <c r="B272" s="4" t="s">
        <v>130</v>
      </c>
      <c r="C272" s="4" t="s">
        <v>2019</v>
      </c>
      <c r="D272" s="4" t="s">
        <v>2020</v>
      </c>
      <c r="E272" s="4" t="s">
        <v>2019</v>
      </c>
      <c r="F272" s="4" t="s">
        <v>2020</v>
      </c>
      <c r="G272" s="4" t="s">
        <v>2025</v>
      </c>
      <c r="H272" s="4" t="s">
        <v>2026</v>
      </c>
      <c r="I272" s="4" t="s">
        <v>2027</v>
      </c>
      <c r="J272" s="4" t="s">
        <v>2024</v>
      </c>
      <c r="K272" s="4" t="s">
        <v>1411</v>
      </c>
      <c r="L272" s="4" t="s">
        <v>694</v>
      </c>
    </row>
    <row r="273" spans="1:12">
      <c r="A273" s="4">
        <v>272</v>
      </c>
      <c r="B273" s="4" t="s">
        <v>130</v>
      </c>
      <c r="C273" s="4" t="s">
        <v>2019</v>
      </c>
      <c r="D273" s="4" t="s">
        <v>2020</v>
      </c>
      <c r="E273" s="4" t="s">
        <v>2019</v>
      </c>
      <c r="F273" s="4" t="s">
        <v>2020</v>
      </c>
      <c r="G273" s="4" t="s">
        <v>2025</v>
      </c>
      <c r="H273" s="4" t="s">
        <v>2026</v>
      </c>
      <c r="I273" s="4" t="s">
        <v>2027</v>
      </c>
      <c r="J273" s="4" t="s">
        <v>2024</v>
      </c>
      <c r="K273" s="4" t="s">
        <v>349</v>
      </c>
      <c r="L273" s="4" t="s">
        <v>694</v>
      </c>
    </row>
    <row r="274" spans="1:12">
      <c r="A274" s="4">
        <v>273</v>
      </c>
      <c r="B274" s="4" t="s">
        <v>130</v>
      </c>
      <c r="C274" s="4" t="s">
        <v>2019</v>
      </c>
      <c r="D274" s="4" t="s">
        <v>2020</v>
      </c>
      <c r="E274" s="4" t="s">
        <v>2019</v>
      </c>
      <c r="F274" s="4" t="s">
        <v>2020</v>
      </c>
      <c r="G274" s="4" t="s">
        <v>1486</v>
      </c>
      <c r="H274" s="4" t="s">
        <v>1487</v>
      </c>
      <c r="I274" s="4" t="s">
        <v>1488</v>
      </c>
      <c r="J274" s="4" t="s">
        <v>1489</v>
      </c>
      <c r="K274" s="4" t="s">
        <v>303</v>
      </c>
      <c r="L274" s="4" t="s">
        <v>694</v>
      </c>
    </row>
    <row r="275" spans="1:12">
      <c r="A275" s="4">
        <v>274</v>
      </c>
      <c r="B275" s="4" t="s">
        <v>130</v>
      </c>
      <c r="C275" s="4" t="s">
        <v>2019</v>
      </c>
      <c r="D275" s="4" t="s">
        <v>2020</v>
      </c>
      <c r="E275" s="4" t="s">
        <v>2019</v>
      </c>
      <c r="F275" s="4" t="s">
        <v>2020</v>
      </c>
      <c r="G275" s="4" t="s">
        <v>2028</v>
      </c>
      <c r="H275" s="4" t="s">
        <v>2029</v>
      </c>
      <c r="I275" s="4" t="s">
        <v>2030</v>
      </c>
      <c r="J275" s="4" t="s">
        <v>2024</v>
      </c>
      <c r="K275" s="4" t="s">
        <v>303</v>
      </c>
      <c r="L275" s="4" t="s">
        <v>694</v>
      </c>
    </row>
    <row r="276" spans="1:12">
      <c r="A276" s="4">
        <v>275</v>
      </c>
      <c r="B276" s="4" t="s">
        <v>130</v>
      </c>
      <c r="C276" s="4" t="s">
        <v>2031</v>
      </c>
      <c r="D276" s="4" t="s">
        <v>2032</v>
      </c>
      <c r="E276" s="4" t="s">
        <v>2033</v>
      </c>
      <c r="F276" s="4" t="s">
        <v>2034</v>
      </c>
      <c r="G276" s="4" t="s">
        <v>2035</v>
      </c>
      <c r="H276" s="4" t="s">
        <v>2036</v>
      </c>
      <c r="I276" s="4" t="s">
        <v>2037</v>
      </c>
      <c r="J276" s="4" t="s">
        <v>2038</v>
      </c>
      <c r="K276" s="4" t="s">
        <v>349</v>
      </c>
      <c r="L276" s="4" t="s">
        <v>694</v>
      </c>
    </row>
    <row r="277" spans="1:12">
      <c r="A277" s="4">
        <v>276</v>
      </c>
      <c r="B277" s="4" t="s">
        <v>130</v>
      </c>
      <c r="C277" s="4" t="s">
        <v>2031</v>
      </c>
      <c r="D277" s="4" t="s">
        <v>2032</v>
      </c>
      <c r="E277" s="4" t="s">
        <v>2039</v>
      </c>
      <c r="F277" s="4" t="s">
        <v>2040</v>
      </c>
      <c r="G277" s="4" t="s">
        <v>2035</v>
      </c>
      <c r="H277" s="4" t="s">
        <v>2036</v>
      </c>
      <c r="I277" s="4" t="s">
        <v>2037</v>
      </c>
      <c r="J277" s="4" t="s">
        <v>2038</v>
      </c>
      <c r="K277" s="4" t="s">
        <v>349</v>
      </c>
      <c r="L277" s="4" t="s">
        <v>694</v>
      </c>
    </row>
    <row r="278" spans="1:12">
      <c r="A278" s="4">
        <v>277</v>
      </c>
      <c r="B278" s="4" t="s">
        <v>130</v>
      </c>
      <c r="C278" s="4" t="s">
        <v>2031</v>
      </c>
      <c r="D278" s="4" t="s">
        <v>2032</v>
      </c>
      <c r="E278" s="4" t="s">
        <v>2039</v>
      </c>
      <c r="F278" s="4" t="s">
        <v>2040</v>
      </c>
      <c r="G278" s="4" t="s">
        <v>2041</v>
      </c>
      <c r="H278" s="4" t="s">
        <v>2042</v>
      </c>
      <c r="I278" s="4" t="s">
        <v>2043</v>
      </c>
      <c r="J278" s="4" t="s">
        <v>2038</v>
      </c>
      <c r="K278" s="4" t="s">
        <v>349</v>
      </c>
      <c r="L278" s="4" t="s">
        <v>694</v>
      </c>
    </row>
    <row r="279" spans="1:12">
      <c r="A279" s="4">
        <v>278</v>
      </c>
      <c r="B279" s="4" t="s">
        <v>130</v>
      </c>
      <c r="C279" s="4" t="s">
        <v>2031</v>
      </c>
      <c r="D279" s="4" t="s">
        <v>2032</v>
      </c>
      <c r="E279" s="4" t="s">
        <v>2039</v>
      </c>
      <c r="F279" s="4" t="s">
        <v>2040</v>
      </c>
      <c r="G279" s="4" t="s">
        <v>1486</v>
      </c>
      <c r="H279" s="4" t="s">
        <v>1487</v>
      </c>
      <c r="I279" s="4" t="s">
        <v>1488</v>
      </c>
      <c r="J279" s="4" t="s">
        <v>1489</v>
      </c>
      <c r="K279" s="4" t="s">
        <v>303</v>
      </c>
      <c r="L279" s="4" t="s">
        <v>694</v>
      </c>
    </row>
    <row r="280" spans="1:12">
      <c r="A280" s="4">
        <v>279</v>
      </c>
      <c r="B280" s="4" t="s">
        <v>130</v>
      </c>
      <c r="C280" s="4" t="s">
        <v>2031</v>
      </c>
      <c r="D280" s="4" t="s">
        <v>2032</v>
      </c>
      <c r="E280" s="4" t="s">
        <v>2031</v>
      </c>
      <c r="F280" s="4" t="s">
        <v>2032</v>
      </c>
      <c r="G280" s="4" t="s">
        <v>2044</v>
      </c>
      <c r="H280" s="4" t="s">
        <v>2045</v>
      </c>
      <c r="I280" s="4" t="s">
        <v>2046</v>
      </c>
      <c r="J280" s="4" t="s">
        <v>2038</v>
      </c>
      <c r="K280" s="4" t="s">
        <v>349</v>
      </c>
      <c r="L280" s="4" t="s">
        <v>694</v>
      </c>
    </row>
    <row r="281" spans="1:12">
      <c r="A281" s="4">
        <v>280</v>
      </c>
      <c r="B281" s="4" t="s">
        <v>130</v>
      </c>
      <c r="C281" s="4" t="s">
        <v>2031</v>
      </c>
      <c r="D281" s="4" t="s">
        <v>2032</v>
      </c>
      <c r="E281" s="4" t="s">
        <v>2047</v>
      </c>
      <c r="F281" s="4" t="s">
        <v>2048</v>
      </c>
      <c r="G281" s="4" t="s">
        <v>2035</v>
      </c>
      <c r="H281" s="4" t="s">
        <v>2036</v>
      </c>
      <c r="I281" s="4" t="s">
        <v>2037</v>
      </c>
      <c r="J281" s="4" t="s">
        <v>2038</v>
      </c>
      <c r="K281" s="4" t="s">
        <v>349</v>
      </c>
      <c r="L281" s="4" t="s">
        <v>694</v>
      </c>
    </row>
    <row r="282" spans="1:12">
      <c r="A282" s="4">
        <v>281</v>
      </c>
      <c r="B282" s="4" t="s">
        <v>130</v>
      </c>
      <c r="C282" s="4" t="s">
        <v>2049</v>
      </c>
      <c r="D282" s="4" t="s">
        <v>2050</v>
      </c>
      <c r="E282" s="4" t="s">
        <v>2051</v>
      </c>
      <c r="F282" s="4" t="s">
        <v>2052</v>
      </c>
      <c r="G282" s="4" t="s">
        <v>2053</v>
      </c>
      <c r="H282" s="4" t="s">
        <v>2054</v>
      </c>
      <c r="I282" s="4" t="s">
        <v>2055</v>
      </c>
      <c r="J282" s="4" t="s">
        <v>2056</v>
      </c>
      <c r="K282" s="4" t="s">
        <v>349</v>
      </c>
      <c r="L282" s="4" t="s">
        <v>694</v>
      </c>
    </row>
    <row r="283" spans="1:12">
      <c r="A283" s="4">
        <v>282</v>
      </c>
      <c r="B283" s="4" t="s">
        <v>130</v>
      </c>
      <c r="C283" s="4" t="s">
        <v>2049</v>
      </c>
      <c r="D283" s="4" t="s">
        <v>2050</v>
      </c>
      <c r="E283" s="4" t="s">
        <v>2057</v>
      </c>
      <c r="F283" s="4" t="s">
        <v>2058</v>
      </c>
      <c r="G283" s="4" t="s">
        <v>2059</v>
      </c>
      <c r="H283" s="4" t="s">
        <v>2060</v>
      </c>
      <c r="I283" s="4" t="s">
        <v>2061</v>
      </c>
      <c r="J283" s="4" t="s">
        <v>2056</v>
      </c>
      <c r="K283" s="4" t="s">
        <v>349</v>
      </c>
      <c r="L283" s="4" t="s">
        <v>694</v>
      </c>
    </row>
    <row r="284" spans="1:12">
      <c r="A284" s="4">
        <v>283</v>
      </c>
      <c r="B284" s="4" t="s">
        <v>130</v>
      </c>
      <c r="C284" s="4" t="s">
        <v>2049</v>
      </c>
      <c r="D284" s="4" t="s">
        <v>2050</v>
      </c>
      <c r="E284" s="4" t="s">
        <v>2062</v>
      </c>
      <c r="F284" s="4" t="s">
        <v>2063</v>
      </c>
      <c r="G284" s="4" t="s">
        <v>2053</v>
      </c>
      <c r="H284" s="4" t="s">
        <v>2054</v>
      </c>
      <c r="I284" s="4" t="s">
        <v>2055</v>
      </c>
      <c r="J284" s="4" t="s">
        <v>2056</v>
      </c>
      <c r="K284" s="4" t="s">
        <v>349</v>
      </c>
      <c r="L284" s="4" t="s">
        <v>694</v>
      </c>
    </row>
    <row r="285" spans="1:12">
      <c r="A285" s="4">
        <v>284</v>
      </c>
      <c r="B285" s="4" t="s">
        <v>130</v>
      </c>
      <c r="C285" s="4" t="s">
        <v>2049</v>
      </c>
      <c r="D285" s="4" t="s">
        <v>2050</v>
      </c>
      <c r="E285" s="4" t="s">
        <v>2049</v>
      </c>
      <c r="F285" s="4" t="s">
        <v>2050</v>
      </c>
      <c r="G285" s="4" t="s">
        <v>2064</v>
      </c>
      <c r="H285" s="4" t="s">
        <v>2065</v>
      </c>
      <c r="I285" s="4" t="s">
        <v>2066</v>
      </c>
      <c r="J285" s="4" t="s">
        <v>2056</v>
      </c>
      <c r="K285" s="4" t="s">
        <v>352</v>
      </c>
      <c r="L285" s="4" t="s">
        <v>694</v>
      </c>
    </row>
    <row r="286" spans="1:12">
      <c r="A286" s="4">
        <v>285</v>
      </c>
      <c r="B286" s="4" t="s">
        <v>130</v>
      </c>
      <c r="C286" s="4" t="s">
        <v>2049</v>
      </c>
      <c r="D286" s="4" t="s">
        <v>2050</v>
      </c>
      <c r="E286" s="4" t="s">
        <v>2049</v>
      </c>
      <c r="F286" s="4" t="s">
        <v>2050</v>
      </c>
      <c r="G286" s="4" t="s">
        <v>2067</v>
      </c>
      <c r="H286" s="4" t="s">
        <v>2068</v>
      </c>
      <c r="I286" s="4" t="s">
        <v>2069</v>
      </c>
      <c r="J286" s="4" t="s">
        <v>2056</v>
      </c>
      <c r="K286" s="4" t="s">
        <v>349</v>
      </c>
      <c r="L286" s="4" t="s">
        <v>694</v>
      </c>
    </row>
    <row r="287" spans="1:12">
      <c r="A287" s="4">
        <v>286</v>
      </c>
      <c r="B287" s="4" t="s">
        <v>130</v>
      </c>
      <c r="C287" s="4" t="s">
        <v>2049</v>
      </c>
      <c r="D287" s="4" t="s">
        <v>2050</v>
      </c>
      <c r="E287" s="4" t="s">
        <v>2070</v>
      </c>
      <c r="F287" s="4" t="s">
        <v>2071</v>
      </c>
      <c r="G287" s="4" t="s">
        <v>2053</v>
      </c>
      <c r="H287" s="4" t="s">
        <v>2054</v>
      </c>
      <c r="I287" s="4" t="s">
        <v>2055</v>
      </c>
      <c r="J287" s="4" t="s">
        <v>2056</v>
      </c>
      <c r="K287" s="4" t="s">
        <v>349</v>
      </c>
      <c r="L287" s="4" t="s">
        <v>694</v>
      </c>
    </row>
    <row r="288" spans="1:12">
      <c r="A288" s="4">
        <v>287</v>
      </c>
      <c r="B288" s="4" t="s">
        <v>130</v>
      </c>
      <c r="C288" s="4" t="s">
        <v>2049</v>
      </c>
      <c r="D288" s="4" t="s">
        <v>2050</v>
      </c>
      <c r="E288" s="4" t="s">
        <v>2070</v>
      </c>
      <c r="F288" s="4" t="s">
        <v>2071</v>
      </c>
      <c r="G288" s="4" t="s">
        <v>1486</v>
      </c>
      <c r="H288" s="4" t="s">
        <v>1487</v>
      </c>
      <c r="I288" s="4" t="s">
        <v>1488</v>
      </c>
      <c r="J288" s="4" t="s">
        <v>1489</v>
      </c>
      <c r="K288" s="4" t="s">
        <v>349</v>
      </c>
      <c r="L288" s="4" t="s">
        <v>694</v>
      </c>
    </row>
    <row r="289" spans="1:12">
      <c r="A289" s="4">
        <v>288</v>
      </c>
      <c r="B289" s="4" t="s">
        <v>130</v>
      </c>
      <c r="C289" s="4" t="s">
        <v>2049</v>
      </c>
      <c r="D289" s="4" t="s">
        <v>2050</v>
      </c>
      <c r="E289" s="4" t="s">
        <v>2072</v>
      </c>
      <c r="F289" s="4" t="s">
        <v>2073</v>
      </c>
      <c r="G289" s="4" t="s">
        <v>2059</v>
      </c>
      <c r="H289" s="4" t="s">
        <v>2060</v>
      </c>
      <c r="I289" s="4" t="s">
        <v>2061</v>
      </c>
      <c r="J289" s="4" t="s">
        <v>2056</v>
      </c>
      <c r="K289" s="4" t="s">
        <v>349</v>
      </c>
      <c r="L289" s="4" t="s">
        <v>694</v>
      </c>
    </row>
    <row r="290" spans="1:12">
      <c r="A290" s="4">
        <v>289</v>
      </c>
      <c r="B290" s="4" t="s">
        <v>130</v>
      </c>
      <c r="C290" s="4" t="s">
        <v>2049</v>
      </c>
      <c r="D290" s="4" t="s">
        <v>2050</v>
      </c>
      <c r="E290" s="4" t="s">
        <v>2074</v>
      </c>
      <c r="F290" s="4" t="s">
        <v>2075</v>
      </c>
      <c r="G290" s="4" t="s">
        <v>2059</v>
      </c>
      <c r="H290" s="4" t="s">
        <v>2060</v>
      </c>
      <c r="I290" s="4" t="s">
        <v>2061</v>
      </c>
      <c r="J290" s="4" t="s">
        <v>2056</v>
      </c>
      <c r="K290" s="4" t="s">
        <v>349</v>
      </c>
      <c r="L290" s="4" t="s">
        <v>694</v>
      </c>
    </row>
    <row r="291" spans="1:12">
      <c r="A291" s="4">
        <v>290</v>
      </c>
      <c r="B291" s="4" t="s">
        <v>130</v>
      </c>
      <c r="C291" s="4" t="s">
        <v>2049</v>
      </c>
      <c r="D291" s="4" t="s">
        <v>2050</v>
      </c>
      <c r="E291" s="4" t="s">
        <v>2074</v>
      </c>
      <c r="F291" s="4" t="s">
        <v>2075</v>
      </c>
      <c r="G291" s="4" t="s">
        <v>2067</v>
      </c>
      <c r="H291" s="4" t="s">
        <v>2068</v>
      </c>
      <c r="I291" s="4" t="s">
        <v>2069</v>
      </c>
      <c r="J291" s="4" t="s">
        <v>2056</v>
      </c>
      <c r="K291" s="4" t="s">
        <v>349</v>
      </c>
      <c r="L291" s="4" t="s">
        <v>694</v>
      </c>
    </row>
    <row r="292" spans="1:12">
      <c r="A292" s="4">
        <v>291</v>
      </c>
      <c r="B292" s="4" t="s">
        <v>130</v>
      </c>
      <c r="C292" s="4" t="s">
        <v>2076</v>
      </c>
      <c r="D292" s="4" t="s">
        <v>2077</v>
      </c>
      <c r="E292" s="4" t="s">
        <v>2078</v>
      </c>
      <c r="F292" s="4" t="s">
        <v>2079</v>
      </c>
      <c r="G292" s="4" t="s">
        <v>2080</v>
      </c>
      <c r="H292" s="4" t="s">
        <v>2081</v>
      </c>
      <c r="I292" s="4" t="s">
        <v>2082</v>
      </c>
      <c r="J292" s="4" t="s">
        <v>2083</v>
      </c>
      <c r="K292" s="4" t="s">
        <v>349</v>
      </c>
      <c r="L292" s="4" t="s">
        <v>694</v>
      </c>
    </row>
    <row r="293" spans="1:12">
      <c r="A293" s="4">
        <v>292</v>
      </c>
      <c r="B293" s="4" t="s">
        <v>130</v>
      </c>
      <c r="C293" s="4" t="s">
        <v>2076</v>
      </c>
      <c r="D293" s="4" t="s">
        <v>2077</v>
      </c>
      <c r="E293" s="4" t="s">
        <v>2076</v>
      </c>
      <c r="F293" s="4" t="s">
        <v>2077</v>
      </c>
      <c r="G293" s="4" t="s">
        <v>2084</v>
      </c>
      <c r="H293" s="4" t="s">
        <v>2085</v>
      </c>
      <c r="I293" s="4" t="s">
        <v>2086</v>
      </c>
      <c r="J293" s="4" t="s">
        <v>1415</v>
      </c>
      <c r="K293" s="4" t="s">
        <v>349</v>
      </c>
      <c r="L293" s="4" t="s">
        <v>694</v>
      </c>
    </row>
    <row r="294" spans="1:12">
      <c r="A294" s="4">
        <v>293</v>
      </c>
      <c r="B294" s="4" t="s">
        <v>130</v>
      </c>
      <c r="C294" s="4" t="s">
        <v>2076</v>
      </c>
      <c r="D294" s="4" t="s">
        <v>2077</v>
      </c>
      <c r="E294" s="4" t="s">
        <v>2076</v>
      </c>
      <c r="F294" s="4" t="s">
        <v>2077</v>
      </c>
      <c r="G294" s="4" t="s">
        <v>2087</v>
      </c>
      <c r="H294" s="4" t="s">
        <v>2088</v>
      </c>
      <c r="I294" s="4" t="s">
        <v>2089</v>
      </c>
      <c r="J294" s="4" t="s">
        <v>2083</v>
      </c>
      <c r="K294" s="4" t="s">
        <v>349</v>
      </c>
      <c r="L294" s="4" t="s">
        <v>694</v>
      </c>
    </row>
    <row r="295" spans="1:12">
      <c r="A295" s="4">
        <v>294</v>
      </c>
      <c r="B295" s="4" t="s">
        <v>130</v>
      </c>
      <c r="C295" s="4" t="s">
        <v>2076</v>
      </c>
      <c r="D295" s="4" t="s">
        <v>2077</v>
      </c>
      <c r="E295" s="4" t="s">
        <v>2090</v>
      </c>
      <c r="F295" s="4" t="s">
        <v>2091</v>
      </c>
      <c r="G295" s="4" t="s">
        <v>2092</v>
      </c>
      <c r="H295" s="4" t="s">
        <v>2093</v>
      </c>
      <c r="I295" s="4" t="s">
        <v>2094</v>
      </c>
      <c r="J295" s="4" t="s">
        <v>2083</v>
      </c>
      <c r="K295" s="4" t="s">
        <v>347</v>
      </c>
      <c r="L295" s="4" t="s">
        <v>694</v>
      </c>
    </row>
    <row r="296" spans="1:12">
      <c r="A296" s="4">
        <v>295</v>
      </c>
      <c r="B296" s="4" t="s">
        <v>130</v>
      </c>
      <c r="C296" s="4" t="s">
        <v>2076</v>
      </c>
      <c r="D296" s="4" t="s">
        <v>2077</v>
      </c>
      <c r="E296" s="4" t="s">
        <v>2090</v>
      </c>
      <c r="F296" s="4" t="s">
        <v>2091</v>
      </c>
      <c r="G296" s="4" t="s">
        <v>2092</v>
      </c>
      <c r="H296" s="4" t="s">
        <v>2093</v>
      </c>
      <c r="I296" s="4" t="s">
        <v>2094</v>
      </c>
      <c r="J296" s="4" t="s">
        <v>2083</v>
      </c>
      <c r="K296" s="4" t="s">
        <v>349</v>
      </c>
      <c r="L296" s="4" t="s">
        <v>694</v>
      </c>
    </row>
    <row r="297" spans="1:12">
      <c r="A297" s="4">
        <v>296</v>
      </c>
      <c r="B297" s="4" t="s">
        <v>130</v>
      </c>
      <c r="C297" s="4" t="s">
        <v>2076</v>
      </c>
      <c r="D297" s="4" t="s">
        <v>2077</v>
      </c>
      <c r="E297" s="4" t="s">
        <v>2090</v>
      </c>
      <c r="F297" s="4" t="s">
        <v>2091</v>
      </c>
      <c r="G297" s="4" t="s">
        <v>2095</v>
      </c>
      <c r="H297" s="4" t="s">
        <v>2096</v>
      </c>
      <c r="I297" s="4" t="s">
        <v>2097</v>
      </c>
      <c r="J297" s="4" t="s">
        <v>1569</v>
      </c>
      <c r="K297" s="4" t="s">
        <v>349</v>
      </c>
      <c r="L297" s="4" t="s">
        <v>694</v>
      </c>
    </row>
    <row r="298" spans="1:12">
      <c r="A298" s="4">
        <v>297</v>
      </c>
      <c r="B298" s="4" t="s">
        <v>130</v>
      </c>
      <c r="C298" s="4" t="s">
        <v>2076</v>
      </c>
      <c r="D298" s="4" t="s">
        <v>2077</v>
      </c>
      <c r="E298" s="4" t="s">
        <v>2090</v>
      </c>
      <c r="F298" s="4" t="s">
        <v>2091</v>
      </c>
      <c r="G298" s="4" t="s">
        <v>2098</v>
      </c>
      <c r="H298" s="4" t="s">
        <v>2099</v>
      </c>
      <c r="I298" s="4" t="s">
        <v>2100</v>
      </c>
      <c r="J298" s="4" t="s">
        <v>2083</v>
      </c>
      <c r="K298" s="4" t="s">
        <v>349</v>
      </c>
      <c r="L298" s="4" t="s">
        <v>694</v>
      </c>
    </row>
    <row r="299" spans="1:12">
      <c r="A299" s="4">
        <v>298</v>
      </c>
      <c r="B299" s="4" t="s">
        <v>130</v>
      </c>
      <c r="C299" s="4" t="s">
        <v>2076</v>
      </c>
      <c r="D299" s="4" t="s">
        <v>2077</v>
      </c>
      <c r="E299" s="4" t="s">
        <v>2090</v>
      </c>
      <c r="F299" s="4" t="s">
        <v>2091</v>
      </c>
      <c r="G299" s="4" t="s">
        <v>2101</v>
      </c>
      <c r="H299" s="4" t="s">
        <v>2102</v>
      </c>
      <c r="I299" s="4" t="s">
        <v>2103</v>
      </c>
      <c r="J299" s="4" t="s">
        <v>2083</v>
      </c>
      <c r="K299" s="4" t="s">
        <v>349</v>
      </c>
      <c r="L299" s="4" t="s">
        <v>694</v>
      </c>
    </row>
    <row r="300" spans="1:12">
      <c r="A300" s="4">
        <v>299</v>
      </c>
      <c r="B300" s="4" t="s">
        <v>130</v>
      </c>
      <c r="C300" s="4" t="s">
        <v>2076</v>
      </c>
      <c r="D300" s="4" t="s">
        <v>2077</v>
      </c>
      <c r="E300" s="4" t="s">
        <v>2104</v>
      </c>
      <c r="F300" s="4" t="s">
        <v>2105</v>
      </c>
      <c r="G300" s="4" t="s">
        <v>2106</v>
      </c>
      <c r="H300" s="4" t="s">
        <v>2107</v>
      </c>
      <c r="I300" s="4" t="s">
        <v>2108</v>
      </c>
      <c r="J300" s="4" t="s">
        <v>2083</v>
      </c>
      <c r="K300" s="4" t="s">
        <v>349</v>
      </c>
      <c r="L300" s="4" t="s">
        <v>694</v>
      </c>
    </row>
    <row r="301" spans="1:12">
      <c r="A301" s="4">
        <v>300</v>
      </c>
      <c r="B301" s="4" t="s">
        <v>130</v>
      </c>
      <c r="C301" s="4" t="s">
        <v>2076</v>
      </c>
      <c r="D301" s="4" t="s">
        <v>2077</v>
      </c>
      <c r="E301" s="4" t="s">
        <v>2104</v>
      </c>
      <c r="F301" s="4" t="s">
        <v>2105</v>
      </c>
      <c r="G301" s="4" t="s">
        <v>2080</v>
      </c>
      <c r="H301" s="4" t="s">
        <v>2081</v>
      </c>
      <c r="I301" s="4" t="s">
        <v>2082</v>
      </c>
      <c r="J301" s="4" t="s">
        <v>2083</v>
      </c>
      <c r="K301" s="4" t="s">
        <v>349</v>
      </c>
      <c r="L301" s="4" t="s">
        <v>694</v>
      </c>
    </row>
    <row r="302" spans="1:12">
      <c r="A302" s="4">
        <v>301</v>
      </c>
      <c r="B302" s="4" t="s">
        <v>130</v>
      </c>
      <c r="C302" s="4" t="s">
        <v>2076</v>
      </c>
      <c r="D302" s="4" t="s">
        <v>2077</v>
      </c>
      <c r="E302" s="4" t="s">
        <v>2104</v>
      </c>
      <c r="F302" s="4" t="s">
        <v>2105</v>
      </c>
      <c r="G302" s="4" t="s">
        <v>2109</v>
      </c>
      <c r="H302" s="4" t="s">
        <v>2110</v>
      </c>
      <c r="I302" s="4" t="s">
        <v>2111</v>
      </c>
      <c r="J302" s="4" t="s">
        <v>2083</v>
      </c>
      <c r="K302" s="4" t="s">
        <v>349</v>
      </c>
      <c r="L302" s="4" t="s">
        <v>694</v>
      </c>
    </row>
    <row r="303" spans="1:12">
      <c r="A303" s="4">
        <v>302</v>
      </c>
      <c r="B303" s="4" t="s">
        <v>130</v>
      </c>
      <c r="C303" s="4" t="s">
        <v>2076</v>
      </c>
      <c r="D303" s="4" t="s">
        <v>2077</v>
      </c>
      <c r="E303" s="4" t="s">
        <v>2112</v>
      </c>
      <c r="F303" s="4" t="s">
        <v>2113</v>
      </c>
      <c r="G303" s="4" t="s">
        <v>2080</v>
      </c>
      <c r="H303" s="4" t="s">
        <v>2081</v>
      </c>
      <c r="I303" s="4" t="s">
        <v>2082</v>
      </c>
      <c r="J303" s="4" t="s">
        <v>2083</v>
      </c>
      <c r="K303" s="4" t="s">
        <v>349</v>
      </c>
      <c r="L303" s="4" t="s">
        <v>694</v>
      </c>
    </row>
    <row r="304" spans="1:12">
      <c r="A304" s="4">
        <v>303</v>
      </c>
      <c r="B304" s="4" t="s">
        <v>130</v>
      </c>
      <c r="C304" s="4" t="s">
        <v>2076</v>
      </c>
      <c r="D304" s="4" t="s">
        <v>2077</v>
      </c>
      <c r="E304" s="4" t="s">
        <v>2112</v>
      </c>
      <c r="F304" s="4" t="s">
        <v>2113</v>
      </c>
      <c r="G304" s="4" t="s">
        <v>2114</v>
      </c>
      <c r="H304" s="4" t="s">
        <v>2115</v>
      </c>
      <c r="I304" s="4" t="s">
        <v>2116</v>
      </c>
      <c r="J304" s="4" t="s">
        <v>2083</v>
      </c>
      <c r="K304" s="4" t="s">
        <v>349</v>
      </c>
      <c r="L304" s="4" t="s">
        <v>694</v>
      </c>
    </row>
    <row r="305" spans="1:12">
      <c r="A305" s="4">
        <v>304</v>
      </c>
      <c r="B305" s="4" t="s">
        <v>130</v>
      </c>
      <c r="C305" s="4" t="s">
        <v>2076</v>
      </c>
      <c r="D305" s="4" t="s">
        <v>2077</v>
      </c>
      <c r="E305" s="4" t="s">
        <v>2112</v>
      </c>
      <c r="F305" s="4" t="s">
        <v>2113</v>
      </c>
      <c r="G305" s="4" t="s">
        <v>2117</v>
      </c>
      <c r="H305" s="4" t="s">
        <v>2118</v>
      </c>
      <c r="I305" s="4" t="s">
        <v>2119</v>
      </c>
      <c r="J305" s="4" t="s">
        <v>2083</v>
      </c>
      <c r="K305" s="4" t="s">
        <v>349</v>
      </c>
      <c r="L305" s="4" t="s">
        <v>694</v>
      </c>
    </row>
    <row r="306" spans="1:12">
      <c r="A306" s="4">
        <v>305</v>
      </c>
      <c r="B306" s="4" t="s">
        <v>130</v>
      </c>
      <c r="C306" s="4" t="s">
        <v>2076</v>
      </c>
      <c r="D306" s="4" t="s">
        <v>2077</v>
      </c>
      <c r="E306" s="4" t="s">
        <v>2112</v>
      </c>
      <c r="F306" s="4" t="s">
        <v>2113</v>
      </c>
      <c r="G306" s="4" t="s">
        <v>2120</v>
      </c>
      <c r="H306" s="4" t="s">
        <v>2121</v>
      </c>
      <c r="I306" s="4" t="s">
        <v>2122</v>
      </c>
      <c r="J306" s="4" t="s">
        <v>2083</v>
      </c>
      <c r="K306" s="4" t="s">
        <v>349</v>
      </c>
      <c r="L306" s="4" t="s">
        <v>694</v>
      </c>
    </row>
    <row r="307" spans="1:12">
      <c r="A307" s="4">
        <v>306</v>
      </c>
      <c r="B307" s="4" t="s">
        <v>130</v>
      </c>
      <c r="C307" s="4" t="s">
        <v>2076</v>
      </c>
      <c r="D307" s="4" t="s">
        <v>2077</v>
      </c>
      <c r="E307" s="4" t="s">
        <v>2112</v>
      </c>
      <c r="F307" s="4" t="s">
        <v>2113</v>
      </c>
      <c r="G307" s="4" t="s">
        <v>1486</v>
      </c>
      <c r="H307" s="4" t="s">
        <v>1487</v>
      </c>
      <c r="I307" s="4" t="s">
        <v>1488</v>
      </c>
      <c r="J307" s="4" t="s">
        <v>1489</v>
      </c>
      <c r="K307" s="4" t="s">
        <v>349</v>
      </c>
      <c r="L307" s="4" t="s">
        <v>694</v>
      </c>
    </row>
    <row r="308" spans="1:12">
      <c r="A308" s="4">
        <v>307</v>
      </c>
      <c r="B308" s="4" t="s">
        <v>130</v>
      </c>
      <c r="C308" s="4" t="s">
        <v>2076</v>
      </c>
      <c r="D308" s="4" t="s">
        <v>2077</v>
      </c>
      <c r="E308" s="4" t="s">
        <v>2112</v>
      </c>
      <c r="F308" s="4" t="s">
        <v>2113</v>
      </c>
      <c r="G308" s="4" t="s">
        <v>2123</v>
      </c>
      <c r="H308" s="4" t="s">
        <v>2124</v>
      </c>
      <c r="I308" s="4" t="s">
        <v>2125</v>
      </c>
      <c r="J308" s="4" t="s">
        <v>2083</v>
      </c>
      <c r="K308" s="4" t="s">
        <v>349</v>
      </c>
      <c r="L308" s="4" t="s">
        <v>694</v>
      </c>
    </row>
    <row r="309" spans="1:12">
      <c r="A309" s="4">
        <v>308</v>
      </c>
      <c r="B309" s="4" t="s">
        <v>130</v>
      </c>
      <c r="C309" s="4" t="s">
        <v>2076</v>
      </c>
      <c r="D309" s="4" t="s">
        <v>2077</v>
      </c>
      <c r="E309" s="4" t="s">
        <v>2126</v>
      </c>
      <c r="F309" s="4" t="s">
        <v>2127</v>
      </c>
      <c r="G309" s="4" t="s">
        <v>2087</v>
      </c>
      <c r="H309" s="4" t="s">
        <v>2088</v>
      </c>
      <c r="I309" s="4" t="s">
        <v>2089</v>
      </c>
      <c r="J309" s="4" t="s">
        <v>2083</v>
      </c>
      <c r="K309" s="4" t="s">
        <v>349</v>
      </c>
      <c r="L309" s="4" t="s">
        <v>694</v>
      </c>
    </row>
    <row r="310" spans="1:12">
      <c r="A310" s="4">
        <v>309</v>
      </c>
      <c r="B310" s="4" t="s">
        <v>130</v>
      </c>
      <c r="C310" s="4" t="s">
        <v>2076</v>
      </c>
      <c r="D310" s="4" t="s">
        <v>2077</v>
      </c>
      <c r="E310" s="4" t="s">
        <v>2126</v>
      </c>
      <c r="F310" s="4" t="s">
        <v>2127</v>
      </c>
      <c r="G310" s="4" t="s">
        <v>2128</v>
      </c>
      <c r="H310" s="4" t="s">
        <v>2129</v>
      </c>
      <c r="I310" s="4" t="s">
        <v>2130</v>
      </c>
      <c r="J310" s="4" t="s">
        <v>2131</v>
      </c>
      <c r="K310" s="4" t="s">
        <v>349</v>
      </c>
      <c r="L310" s="4" t="s">
        <v>694</v>
      </c>
    </row>
    <row r="311" spans="1:12">
      <c r="A311" s="4">
        <v>310</v>
      </c>
      <c r="B311" s="4" t="s">
        <v>130</v>
      </c>
      <c r="C311" s="4" t="s">
        <v>2132</v>
      </c>
      <c r="D311" s="4" t="s">
        <v>2133</v>
      </c>
      <c r="E311" s="4" t="s">
        <v>2134</v>
      </c>
      <c r="F311" s="4" t="s">
        <v>2135</v>
      </c>
      <c r="G311" s="4" t="s">
        <v>1720</v>
      </c>
      <c r="H311" s="4" t="s">
        <v>1721</v>
      </c>
      <c r="I311" s="4" t="s">
        <v>1722</v>
      </c>
      <c r="J311" s="4" t="s">
        <v>1489</v>
      </c>
      <c r="K311" s="4" t="s">
        <v>349</v>
      </c>
      <c r="L311" s="4" t="s">
        <v>694</v>
      </c>
    </row>
    <row r="312" spans="1:12">
      <c r="A312" s="4">
        <v>311</v>
      </c>
      <c r="B312" s="4" t="s">
        <v>130</v>
      </c>
      <c r="C312" s="4" t="s">
        <v>2132</v>
      </c>
      <c r="D312" s="4" t="s">
        <v>2133</v>
      </c>
      <c r="E312" s="4" t="s">
        <v>2134</v>
      </c>
      <c r="F312" s="4" t="s">
        <v>2135</v>
      </c>
      <c r="G312" s="4" t="s">
        <v>1486</v>
      </c>
      <c r="H312" s="4" t="s">
        <v>1487</v>
      </c>
      <c r="I312" s="4" t="s">
        <v>1488</v>
      </c>
      <c r="J312" s="4" t="s">
        <v>1489</v>
      </c>
      <c r="K312" s="4" t="s">
        <v>349</v>
      </c>
      <c r="L312" s="4" t="s">
        <v>694</v>
      </c>
    </row>
    <row r="313" spans="1:12">
      <c r="A313" s="4">
        <v>312</v>
      </c>
      <c r="B313" s="4" t="s">
        <v>130</v>
      </c>
      <c r="C313" s="4" t="s">
        <v>2132</v>
      </c>
      <c r="D313" s="4" t="s">
        <v>2133</v>
      </c>
      <c r="E313" s="4" t="s">
        <v>2134</v>
      </c>
      <c r="F313" s="4" t="s">
        <v>2135</v>
      </c>
      <c r="G313" s="4" t="s">
        <v>1726</v>
      </c>
      <c r="H313" s="4" t="s">
        <v>1727</v>
      </c>
      <c r="I313" s="4" t="s">
        <v>1722</v>
      </c>
      <c r="J313" s="4" t="s">
        <v>1728</v>
      </c>
      <c r="K313" s="4" t="s">
        <v>349</v>
      </c>
      <c r="L313" s="4" t="s">
        <v>694</v>
      </c>
    </row>
    <row r="314" spans="1:12">
      <c r="A314" s="4">
        <v>313</v>
      </c>
      <c r="B314" s="4" t="s">
        <v>130</v>
      </c>
      <c r="C314" s="4" t="s">
        <v>2136</v>
      </c>
      <c r="D314" s="4" t="s">
        <v>2137</v>
      </c>
      <c r="E314" s="4" t="s">
        <v>2138</v>
      </c>
      <c r="F314" s="4" t="s">
        <v>2139</v>
      </c>
      <c r="G314" s="4" t="s">
        <v>2140</v>
      </c>
      <c r="H314" s="4" t="s">
        <v>2141</v>
      </c>
      <c r="I314" s="4" t="s">
        <v>2142</v>
      </c>
      <c r="J314" s="4" t="s">
        <v>2143</v>
      </c>
      <c r="K314" s="4" t="s">
        <v>349</v>
      </c>
      <c r="L314" s="4" t="s">
        <v>694</v>
      </c>
    </row>
    <row r="315" spans="1:12">
      <c r="A315" s="4">
        <v>314</v>
      </c>
      <c r="B315" s="4" t="s">
        <v>130</v>
      </c>
      <c r="C315" s="4" t="s">
        <v>2136</v>
      </c>
      <c r="D315" s="4" t="s">
        <v>2137</v>
      </c>
      <c r="E315" s="4" t="s">
        <v>2138</v>
      </c>
      <c r="F315" s="4" t="s">
        <v>2139</v>
      </c>
      <c r="G315" s="4" t="s">
        <v>2144</v>
      </c>
      <c r="H315" s="4" t="s">
        <v>2145</v>
      </c>
      <c r="I315" s="4" t="s">
        <v>2146</v>
      </c>
      <c r="J315" s="4" t="s">
        <v>2143</v>
      </c>
      <c r="K315" s="4" t="s">
        <v>349</v>
      </c>
      <c r="L315" s="4" t="s">
        <v>694</v>
      </c>
    </row>
    <row r="316" spans="1:12">
      <c r="A316" s="4">
        <v>315</v>
      </c>
      <c r="B316" s="4" t="s">
        <v>130</v>
      </c>
      <c r="C316" s="4" t="s">
        <v>2136</v>
      </c>
      <c r="D316" s="4" t="s">
        <v>2137</v>
      </c>
      <c r="E316" s="4" t="s">
        <v>2138</v>
      </c>
      <c r="F316" s="4" t="s">
        <v>2139</v>
      </c>
      <c r="G316" s="4" t="s">
        <v>2147</v>
      </c>
      <c r="H316" s="4" t="s">
        <v>2148</v>
      </c>
      <c r="I316" s="4" t="s">
        <v>2149</v>
      </c>
      <c r="J316" s="4" t="s">
        <v>2143</v>
      </c>
      <c r="K316" s="4" t="s">
        <v>349</v>
      </c>
      <c r="L316" s="4" t="s">
        <v>694</v>
      </c>
    </row>
    <row r="317" spans="1:12">
      <c r="A317" s="4">
        <v>316</v>
      </c>
      <c r="B317" s="4" t="s">
        <v>130</v>
      </c>
      <c r="C317" s="4" t="s">
        <v>2136</v>
      </c>
      <c r="D317" s="4" t="s">
        <v>2137</v>
      </c>
      <c r="E317" s="4" t="s">
        <v>2138</v>
      </c>
      <c r="F317" s="4" t="s">
        <v>2139</v>
      </c>
      <c r="G317" s="4" t="s">
        <v>2150</v>
      </c>
      <c r="H317" s="4" t="s">
        <v>2151</v>
      </c>
      <c r="I317" s="4" t="s">
        <v>2152</v>
      </c>
      <c r="J317" s="4" t="s">
        <v>2153</v>
      </c>
      <c r="K317" s="4" t="s">
        <v>2154</v>
      </c>
      <c r="L317" s="4" t="s">
        <v>694</v>
      </c>
    </row>
    <row r="318" spans="1:12">
      <c r="A318" s="4">
        <v>317</v>
      </c>
      <c r="B318" s="4" t="s">
        <v>130</v>
      </c>
      <c r="C318" s="4" t="s">
        <v>2136</v>
      </c>
      <c r="D318" s="4" t="s">
        <v>2137</v>
      </c>
      <c r="E318" s="4" t="s">
        <v>2138</v>
      </c>
      <c r="F318" s="4" t="s">
        <v>2139</v>
      </c>
      <c r="G318" s="4" t="s">
        <v>2150</v>
      </c>
      <c r="H318" s="4" t="s">
        <v>2151</v>
      </c>
      <c r="I318" s="4" t="s">
        <v>2152</v>
      </c>
      <c r="J318" s="4" t="s">
        <v>2153</v>
      </c>
      <c r="K318" s="4" t="s">
        <v>349</v>
      </c>
      <c r="L318" s="4" t="s">
        <v>694</v>
      </c>
    </row>
    <row r="319" spans="1:12">
      <c r="A319" s="4">
        <v>318</v>
      </c>
      <c r="B319" s="4" t="s">
        <v>130</v>
      </c>
      <c r="C319" s="4" t="s">
        <v>2136</v>
      </c>
      <c r="D319" s="4" t="s">
        <v>2137</v>
      </c>
      <c r="E319" s="4" t="s">
        <v>2155</v>
      </c>
      <c r="F319" s="4" t="s">
        <v>2156</v>
      </c>
      <c r="G319" s="4" t="s">
        <v>2144</v>
      </c>
      <c r="H319" s="4" t="s">
        <v>2145</v>
      </c>
      <c r="I319" s="4" t="s">
        <v>2146</v>
      </c>
      <c r="J319" s="4" t="s">
        <v>2143</v>
      </c>
      <c r="K319" s="4" t="s">
        <v>349</v>
      </c>
      <c r="L319" s="4" t="s">
        <v>694</v>
      </c>
    </row>
    <row r="320" spans="1:12">
      <c r="A320" s="4">
        <v>319</v>
      </c>
      <c r="B320" s="4" t="s">
        <v>130</v>
      </c>
      <c r="C320" s="4" t="s">
        <v>2136</v>
      </c>
      <c r="D320" s="4" t="s">
        <v>2137</v>
      </c>
      <c r="E320" s="4" t="s">
        <v>2155</v>
      </c>
      <c r="F320" s="4" t="s">
        <v>2156</v>
      </c>
      <c r="G320" s="4" t="s">
        <v>2150</v>
      </c>
      <c r="H320" s="4" t="s">
        <v>2151</v>
      </c>
      <c r="I320" s="4" t="s">
        <v>2152</v>
      </c>
      <c r="J320" s="4" t="s">
        <v>2153</v>
      </c>
      <c r="K320" s="4" t="s">
        <v>2154</v>
      </c>
      <c r="L320" s="4" t="s">
        <v>694</v>
      </c>
    </row>
    <row r="321" spans="1:12">
      <c r="A321" s="4">
        <v>320</v>
      </c>
      <c r="B321" s="4" t="s">
        <v>130</v>
      </c>
      <c r="C321" s="4" t="s">
        <v>2136</v>
      </c>
      <c r="D321" s="4" t="s">
        <v>2137</v>
      </c>
      <c r="E321" s="4" t="s">
        <v>2155</v>
      </c>
      <c r="F321" s="4" t="s">
        <v>2156</v>
      </c>
      <c r="G321" s="4" t="s">
        <v>2150</v>
      </c>
      <c r="H321" s="4" t="s">
        <v>2151</v>
      </c>
      <c r="I321" s="4" t="s">
        <v>2152</v>
      </c>
      <c r="J321" s="4" t="s">
        <v>2153</v>
      </c>
      <c r="K321" s="4" t="s">
        <v>349</v>
      </c>
      <c r="L321" s="4" t="s">
        <v>694</v>
      </c>
    </row>
    <row r="322" spans="1:12">
      <c r="A322" s="4">
        <v>321</v>
      </c>
      <c r="B322" s="4" t="s">
        <v>130</v>
      </c>
      <c r="C322" s="4" t="s">
        <v>2136</v>
      </c>
      <c r="D322" s="4" t="s">
        <v>2137</v>
      </c>
      <c r="E322" s="4" t="s">
        <v>2157</v>
      </c>
      <c r="F322" s="4" t="s">
        <v>2158</v>
      </c>
      <c r="G322" s="4" t="s">
        <v>2144</v>
      </c>
      <c r="H322" s="4" t="s">
        <v>2145</v>
      </c>
      <c r="I322" s="4" t="s">
        <v>2146</v>
      </c>
      <c r="J322" s="4" t="s">
        <v>2143</v>
      </c>
      <c r="K322" s="4" t="s">
        <v>349</v>
      </c>
      <c r="L322" s="4" t="s">
        <v>694</v>
      </c>
    </row>
    <row r="323" spans="1:12">
      <c r="A323" s="4">
        <v>322</v>
      </c>
      <c r="B323" s="4" t="s">
        <v>130</v>
      </c>
      <c r="C323" s="4" t="s">
        <v>2136</v>
      </c>
      <c r="D323" s="4" t="s">
        <v>2137</v>
      </c>
      <c r="E323" s="4" t="s">
        <v>2157</v>
      </c>
      <c r="F323" s="4" t="s">
        <v>2158</v>
      </c>
      <c r="G323" s="4" t="s">
        <v>1486</v>
      </c>
      <c r="H323" s="4" t="s">
        <v>1487</v>
      </c>
      <c r="I323" s="4" t="s">
        <v>1488</v>
      </c>
      <c r="J323" s="4" t="s">
        <v>1489</v>
      </c>
      <c r="K323" s="4" t="s">
        <v>349</v>
      </c>
      <c r="L323" s="4" t="s">
        <v>694</v>
      </c>
    </row>
    <row r="324" spans="1:12">
      <c r="A324" s="4">
        <v>323</v>
      </c>
      <c r="B324" s="4" t="s">
        <v>130</v>
      </c>
      <c r="C324" s="4" t="s">
        <v>2136</v>
      </c>
      <c r="D324" s="4" t="s">
        <v>2137</v>
      </c>
      <c r="E324" s="4" t="s">
        <v>2157</v>
      </c>
      <c r="F324" s="4" t="s">
        <v>2158</v>
      </c>
      <c r="G324" s="4" t="s">
        <v>2150</v>
      </c>
      <c r="H324" s="4" t="s">
        <v>2151</v>
      </c>
      <c r="I324" s="4" t="s">
        <v>2152</v>
      </c>
      <c r="J324" s="4" t="s">
        <v>2153</v>
      </c>
      <c r="K324" s="4" t="s">
        <v>2154</v>
      </c>
      <c r="L324" s="4" t="s">
        <v>694</v>
      </c>
    </row>
    <row r="325" spans="1:12">
      <c r="A325" s="4">
        <v>324</v>
      </c>
      <c r="B325" s="4" t="s">
        <v>130</v>
      </c>
      <c r="C325" s="4" t="s">
        <v>2136</v>
      </c>
      <c r="D325" s="4" t="s">
        <v>2137</v>
      </c>
      <c r="E325" s="4" t="s">
        <v>2157</v>
      </c>
      <c r="F325" s="4" t="s">
        <v>2158</v>
      </c>
      <c r="G325" s="4" t="s">
        <v>2150</v>
      </c>
      <c r="H325" s="4" t="s">
        <v>2151</v>
      </c>
      <c r="I325" s="4" t="s">
        <v>2152</v>
      </c>
      <c r="J325" s="4" t="s">
        <v>2153</v>
      </c>
      <c r="K325" s="4" t="s">
        <v>349</v>
      </c>
      <c r="L325" s="4" t="s">
        <v>694</v>
      </c>
    </row>
    <row r="326" spans="1:12">
      <c r="A326" s="4">
        <v>325</v>
      </c>
      <c r="B326" s="4" t="s">
        <v>130</v>
      </c>
      <c r="C326" s="4" t="s">
        <v>2136</v>
      </c>
      <c r="D326" s="4" t="s">
        <v>2137</v>
      </c>
      <c r="E326" s="4" t="s">
        <v>2159</v>
      </c>
      <c r="F326" s="4" t="s">
        <v>2160</v>
      </c>
      <c r="G326" s="4" t="s">
        <v>2144</v>
      </c>
      <c r="H326" s="4" t="s">
        <v>2145</v>
      </c>
      <c r="I326" s="4" t="s">
        <v>2146</v>
      </c>
      <c r="J326" s="4" t="s">
        <v>2143</v>
      </c>
      <c r="K326" s="4" t="s">
        <v>349</v>
      </c>
      <c r="L326" s="4" t="s">
        <v>694</v>
      </c>
    </row>
    <row r="327" spans="1:12">
      <c r="A327" s="4">
        <v>326</v>
      </c>
      <c r="B327" s="4" t="s">
        <v>130</v>
      </c>
      <c r="C327" s="4" t="s">
        <v>2136</v>
      </c>
      <c r="D327" s="4" t="s">
        <v>2137</v>
      </c>
      <c r="E327" s="4" t="s">
        <v>2159</v>
      </c>
      <c r="F327" s="4" t="s">
        <v>2160</v>
      </c>
      <c r="G327" s="4" t="s">
        <v>2161</v>
      </c>
      <c r="H327" s="4" t="s">
        <v>2162</v>
      </c>
      <c r="I327" s="4" t="s">
        <v>2163</v>
      </c>
      <c r="J327" s="4" t="s">
        <v>2143</v>
      </c>
      <c r="K327" s="4" t="s">
        <v>349</v>
      </c>
      <c r="L327" s="4" t="s">
        <v>694</v>
      </c>
    </row>
    <row r="328" spans="1:12">
      <c r="A328" s="4">
        <v>327</v>
      </c>
      <c r="B328" s="4" t="s">
        <v>130</v>
      </c>
      <c r="C328" s="4" t="s">
        <v>2136</v>
      </c>
      <c r="D328" s="4" t="s">
        <v>2137</v>
      </c>
      <c r="E328" s="4" t="s">
        <v>2159</v>
      </c>
      <c r="F328" s="4" t="s">
        <v>2160</v>
      </c>
      <c r="G328" s="4" t="s">
        <v>2150</v>
      </c>
      <c r="H328" s="4" t="s">
        <v>2151</v>
      </c>
      <c r="I328" s="4" t="s">
        <v>2152</v>
      </c>
      <c r="J328" s="4" t="s">
        <v>2153</v>
      </c>
      <c r="K328" s="4" t="s">
        <v>2154</v>
      </c>
      <c r="L328" s="4" t="s">
        <v>694</v>
      </c>
    </row>
    <row r="329" spans="1:12">
      <c r="A329" s="4">
        <v>328</v>
      </c>
      <c r="B329" s="4" t="s">
        <v>130</v>
      </c>
      <c r="C329" s="4" t="s">
        <v>2136</v>
      </c>
      <c r="D329" s="4" t="s">
        <v>2137</v>
      </c>
      <c r="E329" s="4" t="s">
        <v>2159</v>
      </c>
      <c r="F329" s="4" t="s">
        <v>2160</v>
      </c>
      <c r="G329" s="4" t="s">
        <v>2150</v>
      </c>
      <c r="H329" s="4" t="s">
        <v>2151</v>
      </c>
      <c r="I329" s="4" t="s">
        <v>2152</v>
      </c>
      <c r="J329" s="4" t="s">
        <v>2153</v>
      </c>
      <c r="K329" s="4" t="s">
        <v>349</v>
      </c>
      <c r="L329" s="4" t="s">
        <v>694</v>
      </c>
    </row>
    <row r="330" spans="1:12">
      <c r="A330" s="4">
        <v>329</v>
      </c>
      <c r="B330" s="4" t="s">
        <v>130</v>
      </c>
      <c r="C330" s="4" t="s">
        <v>2136</v>
      </c>
      <c r="D330" s="4" t="s">
        <v>2137</v>
      </c>
      <c r="E330" s="4" t="s">
        <v>2164</v>
      </c>
      <c r="F330" s="4" t="s">
        <v>2165</v>
      </c>
      <c r="G330" s="4" t="s">
        <v>2144</v>
      </c>
      <c r="H330" s="4" t="s">
        <v>2145</v>
      </c>
      <c r="I330" s="4" t="s">
        <v>2146</v>
      </c>
      <c r="J330" s="4" t="s">
        <v>2143</v>
      </c>
      <c r="K330" s="4" t="s">
        <v>349</v>
      </c>
      <c r="L330" s="4" t="s">
        <v>694</v>
      </c>
    </row>
    <row r="331" spans="1:12">
      <c r="A331" s="4">
        <v>330</v>
      </c>
      <c r="B331" s="4" t="s">
        <v>130</v>
      </c>
      <c r="C331" s="4" t="s">
        <v>2136</v>
      </c>
      <c r="D331" s="4" t="s">
        <v>2137</v>
      </c>
      <c r="E331" s="4" t="s">
        <v>2164</v>
      </c>
      <c r="F331" s="4" t="s">
        <v>2165</v>
      </c>
      <c r="G331" s="4" t="s">
        <v>2150</v>
      </c>
      <c r="H331" s="4" t="s">
        <v>2151</v>
      </c>
      <c r="I331" s="4" t="s">
        <v>2152</v>
      </c>
      <c r="J331" s="4" t="s">
        <v>2153</v>
      </c>
      <c r="K331" s="4" t="s">
        <v>2154</v>
      </c>
      <c r="L331" s="4" t="s">
        <v>694</v>
      </c>
    </row>
    <row r="332" spans="1:12">
      <c r="A332" s="4">
        <v>331</v>
      </c>
      <c r="B332" s="4" t="s">
        <v>130</v>
      </c>
      <c r="C332" s="4" t="s">
        <v>2136</v>
      </c>
      <c r="D332" s="4" t="s">
        <v>2137</v>
      </c>
      <c r="E332" s="4" t="s">
        <v>2164</v>
      </c>
      <c r="F332" s="4" t="s">
        <v>2165</v>
      </c>
      <c r="G332" s="4" t="s">
        <v>2150</v>
      </c>
      <c r="H332" s="4" t="s">
        <v>2151</v>
      </c>
      <c r="I332" s="4" t="s">
        <v>2152</v>
      </c>
      <c r="J332" s="4" t="s">
        <v>2153</v>
      </c>
      <c r="K332" s="4" t="s">
        <v>349</v>
      </c>
      <c r="L332" s="4" t="s">
        <v>694</v>
      </c>
    </row>
    <row r="333" spans="1:12">
      <c r="A333" s="4">
        <v>332</v>
      </c>
      <c r="B333" s="4" t="s">
        <v>130</v>
      </c>
      <c r="C333" s="4" t="s">
        <v>2136</v>
      </c>
      <c r="D333" s="4" t="s">
        <v>2137</v>
      </c>
      <c r="E333" s="4" t="s">
        <v>2166</v>
      </c>
      <c r="F333" s="4" t="s">
        <v>2167</v>
      </c>
      <c r="G333" s="4" t="s">
        <v>2168</v>
      </c>
      <c r="H333" s="4" t="s">
        <v>2169</v>
      </c>
      <c r="I333" s="4" t="s">
        <v>2170</v>
      </c>
      <c r="J333" s="4" t="s">
        <v>1728</v>
      </c>
      <c r="K333" s="4" t="s">
        <v>349</v>
      </c>
      <c r="L333" s="4" t="s">
        <v>694</v>
      </c>
    </row>
    <row r="334" spans="1:12">
      <c r="A334" s="4">
        <v>333</v>
      </c>
      <c r="B334" s="4" t="s">
        <v>130</v>
      </c>
      <c r="C334" s="4" t="s">
        <v>2136</v>
      </c>
      <c r="D334" s="4" t="s">
        <v>2137</v>
      </c>
      <c r="E334" s="4" t="s">
        <v>2166</v>
      </c>
      <c r="F334" s="4" t="s">
        <v>2167</v>
      </c>
      <c r="G334" s="4" t="s">
        <v>1720</v>
      </c>
      <c r="H334" s="4" t="s">
        <v>1721</v>
      </c>
      <c r="I334" s="4" t="s">
        <v>1722</v>
      </c>
      <c r="J334" s="4" t="s">
        <v>1489</v>
      </c>
      <c r="K334" s="4" t="s">
        <v>349</v>
      </c>
      <c r="L334" s="4" t="s">
        <v>694</v>
      </c>
    </row>
    <row r="335" spans="1:12">
      <c r="A335" s="4">
        <v>334</v>
      </c>
      <c r="B335" s="4" t="s">
        <v>130</v>
      </c>
      <c r="C335" s="4" t="s">
        <v>2136</v>
      </c>
      <c r="D335" s="4" t="s">
        <v>2137</v>
      </c>
      <c r="E335" s="4" t="s">
        <v>2166</v>
      </c>
      <c r="F335" s="4" t="s">
        <v>2167</v>
      </c>
      <c r="G335" s="4" t="s">
        <v>2144</v>
      </c>
      <c r="H335" s="4" t="s">
        <v>2145</v>
      </c>
      <c r="I335" s="4" t="s">
        <v>2146</v>
      </c>
      <c r="J335" s="4" t="s">
        <v>2143</v>
      </c>
      <c r="K335" s="4" t="s">
        <v>349</v>
      </c>
      <c r="L335" s="4" t="s">
        <v>694</v>
      </c>
    </row>
    <row r="336" spans="1:12">
      <c r="A336" s="4">
        <v>335</v>
      </c>
      <c r="B336" s="4" t="s">
        <v>130</v>
      </c>
      <c r="C336" s="4" t="s">
        <v>2136</v>
      </c>
      <c r="D336" s="4" t="s">
        <v>2137</v>
      </c>
      <c r="E336" s="4" t="s">
        <v>2166</v>
      </c>
      <c r="F336" s="4" t="s">
        <v>2167</v>
      </c>
      <c r="G336" s="4" t="s">
        <v>2171</v>
      </c>
      <c r="H336" s="4" t="s">
        <v>2172</v>
      </c>
      <c r="I336" s="4" t="s">
        <v>2173</v>
      </c>
      <c r="J336" s="4" t="s">
        <v>2143</v>
      </c>
      <c r="K336" s="4" t="s">
        <v>349</v>
      </c>
      <c r="L336" s="4" t="s">
        <v>694</v>
      </c>
    </row>
    <row r="337" spans="1:12">
      <c r="A337" s="4">
        <v>336</v>
      </c>
      <c r="B337" s="4" t="s">
        <v>130</v>
      </c>
      <c r="C337" s="4" t="s">
        <v>2136</v>
      </c>
      <c r="D337" s="4" t="s">
        <v>2137</v>
      </c>
      <c r="E337" s="4" t="s">
        <v>2166</v>
      </c>
      <c r="F337" s="4" t="s">
        <v>2167</v>
      </c>
      <c r="G337" s="4" t="s">
        <v>1486</v>
      </c>
      <c r="H337" s="4" t="s">
        <v>1487</v>
      </c>
      <c r="I337" s="4" t="s">
        <v>1488</v>
      </c>
      <c r="J337" s="4" t="s">
        <v>1489</v>
      </c>
      <c r="K337" s="4" t="s">
        <v>349</v>
      </c>
      <c r="L337" s="4" t="s">
        <v>694</v>
      </c>
    </row>
    <row r="338" spans="1:12">
      <c r="A338" s="4">
        <v>337</v>
      </c>
      <c r="B338" s="4" t="s">
        <v>130</v>
      </c>
      <c r="C338" s="4" t="s">
        <v>2136</v>
      </c>
      <c r="D338" s="4" t="s">
        <v>2137</v>
      </c>
      <c r="E338" s="4" t="s">
        <v>2166</v>
      </c>
      <c r="F338" s="4" t="s">
        <v>2167</v>
      </c>
      <c r="G338" s="4" t="s">
        <v>1726</v>
      </c>
      <c r="H338" s="4" t="s">
        <v>1727</v>
      </c>
      <c r="I338" s="4" t="s">
        <v>1722</v>
      </c>
      <c r="J338" s="4" t="s">
        <v>1728</v>
      </c>
      <c r="K338" s="4" t="s">
        <v>349</v>
      </c>
      <c r="L338" s="4" t="s">
        <v>694</v>
      </c>
    </row>
    <row r="339" spans="1:12">
      <c r="A339" s="4">
        <v>338</v>
      </c>
      <c r="B339" s="4" t="s">
        <v>130</v>
      </c>
      <c r="C339" s="4" t="s">
        <v>2136</v>
      </c>
      <c r="D339" s="4" t="s">
        <v>2137</v>
      </c>
      <c r="E339" s="4" t="s">
        <v>2166</v>
      </c>
      <c r="F339" s="4" t="s">
        <v>2167</v>
      </c>
      <c r="G339" s="4" t="s">
        <v>2150</v>
      </c>
      <c r="H339" s="4" t="s">
        <v>2151</v>
      </c>
      <c r="I339" s="4" t="s">
        <v>2152</v>
      </c>
      <c r="J339" s="4" t="s">
        <v>2153</v>
      </c>
      <c r="K339" s="4" t="s">
        <v>1411</v>
      </c>
      <c r="L339" s="4" t="s">
        <v>694</v>
      </c>
    </row>
    <row r="340" spans="1:12">
      <c r="A340" s="4">
        <v>339</v>
      </c>
      <c r="B340" s="4" t="s">
        <v>130</v>
      </c>
      <c r="C340" s="4" t="s">
        <v>2136</v>
      </c>
      <c r="D340" s="4" t="s">
        <v>2137</v>
      </c>
      <c r="E340" s="4" t="s">
        <v>2166</v>
      </c>
      <c r="F340" s="4" t="s">
        <v>2167</v>
      </c>
      <c r="G340" s="4" t="s">
        <v>2150</v>
      </c>
      <c r="H340" s="4" t="s">
        <v>2151</v>
      </c>
      <c r="I340" s="4" t="s">
        <v>2152</v>
      </c>
      <c r="J340" s="4" t="s">
        <v>2153</v>
      </c>
      <c r="K340" s="4" t="s">
        <v>349</v>
      </c>
      <c r="L340" s="4" t="s">
        <v>694</v>
      </c>
    </row>
    <row r="341" spans="1:12">
      <c r="A341" s="4">
        <v>340</v>
      </c>
      <c r="B341" s="4" t="s">
        <v>130</v>
      </c>
      <c r="C341" s="4" t="s">
        <v>2136</v>
      </c>
      <c r="D341" s="4" t="s">
        <v>2137</v>
      </c>
      <c r="E341" s="4" t="s">
        <v>2174</v>
      </c>
      <c r="F341" s="4" t="s">
        <v>2175</v>
      </c>
      <c r="G341" s="4" t="s">
        <v>2144</v>
      </c>
      <c r="H341" s="4" t="s">
        <v>2145</v>
      </c>
      <c r="I341" s="4" t="s">
        <v>2146</v>
      </c>
      <c r="J341" s="4" t="s">
        <v>2143</v>
      </c>
      <c r="K341" s="4" t="s">
        <v>349</v>
      </c>
      <c r="L341" s="4" t="s">
        <v>694</v>
      </c>
    </row>
    <row r="342" spans="1:12">
      <c r="A342" s="4">
        <v>341</v>
      </c>
      <c r="B342" s="4" t="s">
        <v>130</v>
      </c>
      <c r="C342" s="4" t="s">
        <v>2136</v>
      </c>
      <c r="D342" s="4" t="s">
        <v>2137</v>
      </c>
      <c r="E342" s="4" t="s">
        <v>2174</v>
      </c>
      <c r="F342" s="4" t="s">
        <v>2175</v>
      </c>
      <c r="G342" s="4" t="s">
        <v>2150</v>
      </c>
      <c r="H342" s="4" t="s">
        <v>2151</v>
      </c>
      <c r="I342" s="4" t="s">
        <v>2152</v>
      </c>
      <c r="J342" s="4" t="s">
        <v>2153</v>
      </c>
      <c r="K342" s="4" t="s">
        <v>2154</v>
      </c>
      <c r="L342" s="4" t="s">
        <v>694</v>
      </c>
    </row>
    <row r="343" spans="1:12">
      <c r="A343" s="4">
        <v>342</v>
      </c>
      <c r="B343" s="4" t="s">
        <v>130</v>
      </c>
      <c r="C343" s="4" t="s">
        <v>2136</v>
      </c>
      <c r="D343" s="4" t="s">
        <v>2137</v>
      </c>
      <c r="E343" s="4" t="s">
        <v>2174</v>
      </c>
      <c r="F343" s="4" t="s">
        <v>2175</v>
      </c>
      <c r="G343" s="4" t="s">
        <v>2150</v>
      </c>
      <c r="H343" s="4" t="s">
        <v>2151</v>
      </c>
      <c r="I343" s="4" t="s">
        <v>2152</v>
      </c>
      <c r="J343" s="4" t="s">
        <v>2153</v>
      </c>
      <c r="K343" s="4" t="s">
        <v>349</v>
      </c>
      <c r="L343" s="4" t="s">
        <v>694</v>
      </c>
    </row>
    <row r="344" spans="1:12">
      <c r="A344" s="4">
        <v>343</v>
      </c>
      <c r="B344" s="4" t="s">
        <v>130</v>
      </c>
      <c r="C344" s="4" t="s">
        <v>2136</v>
      </c>
      <c r="D344" s="4" t="s">
        <v>2137</v>
      </c>
      <c r="E344" s="4" t="s">
        <v>2136</v>
      </c>
      <c r="F344" s="4" t="s">
        <v>2137</v>
      </c>
      <c r="G344" s="4" t="s">
        <v>2168</v>
      </c>
      <c r="H344" s="4" t="s">
        <v>2169</v>
      </c>
      <c r="I344" s="4" t="s">
        <v>2170</v>
      </c>
      <c r="J344" s="4" t="s">
        <v>1728</v>
      </c>
      <c r="K344" s="4" t="s">
        <v>349</v>
      </c>
      <c r="L344" s="4" t="s">
        <v>694</v>
      </c>
    </row>
    <row r="345" spans="1:12">
      <c r="A345" s="4">
        <v>344</v>
      </c>
      <c r="B345" s="4" t="s">
        <v>130</v>
      </c>
      <c r="C345" s="4" t="s">
        <v>2136</v>
      </c>
      <c r="D345" s="4" t="s">
        <v>2137</v>
      </c>
      <c r="E345" s="4" t="s">
        <v>2136</v>
      </c>
      <c r="F345" s="4" t="s">
        <v>2137</v>
      </c>
      <c r="G345" s="4" t="s">
        <v>2176</v>
      </c>
      <c r="H345" s="4" t="s">
        <v>2177</v>
      </c>
      <c r="I345" s="4" t="s">
        <v>2178</v>
      </c>
      <c r="J345" s="4" t="s">
        <v>2143</v>
      </c>
      <c r="K345" s="4" t="s">
        <v>349</v>
      </c>
      <c r="L345" s="4" t="s">
        <v>694</v>
      </c>
    </row>
    <row r="346" spans="1:12">
      <c r="A346" s="4">
        <v>345</v>
      </c>
      <c r="B346" s="4" t="s">
        <v>130</v>
      </c>
      <c r="C346" s="4" t="s">
        <v>2136</v>
      </c>
      <c r="D346" s="4" t="s">
        <v>2137</v>
      </c>
      <c r="E346" s="4" t="s">
        <v>2136</v>
      </c>
      <c r="F346" s="4" t="s">
        <v>2137</v>
      </c>
      <c r="G346" s="4" t="s">
        <v>2144</v>
      </c>
      <c r="H346" s="4" t="s">
        <v>2145</v>
      </c>
      <c r="I346" s="4" t="s">
        <v>2146</v>
      </c>
      <c r="J346" s="4" t="s">
        <v>2143</v>
      </c>
      <c r="K346" s="4" t="s">
        <v>349</v>
      </c>
      <c r="L346" s="4" t="s">
        <v>694</v>
      </c>
    </row>
    <row r="347" spans="1:12">
      <c r="A347" s="4">
        <v>346</v>
      </c>
      <c r="B347" s="4" t="s">
        <v>130</v>
      </c>
      <c r="C347" s="4" t="s">
        <v>2136</v>
      </c>
      <c r="D347" s="4" t="s">
        <v>2137</v>
      </c>
      <c r="E347" s="4" t="s">
        <v>2136</v>
      </c>
      <c r="F347" s="4" t="s">
        <v>2137</v>
      </c>
      <c r="G347" s="4" t="s">
        <v>2147</v>
      </c>
      <c r="H347" s="4" t="s">
        <v>2148</v>
      </c>
      <c r="I347" s="4" t="s">
        <v>2149</v>
      </c>
      <c r="J347" s="4" t="s">
        <v>2143</v>
      </c>
      <c r="K347" s="4" t="s">
        <v>349</v>
      </c>
      <c r="L347" s="4" t="s">
        <v>694</v>
      </c>
    </row>
    <row r="348" spans="1:12">
      <c r="A348" s="4">
        <v>347</v>
      </c>
      <c r="B348" s="4" t="s">
        <v>130</v>
      </c>
      <c r="C348" s="4" t="s">
        <v>2136</v>
      </c>
      <c r="D348" s="4" t="s">
        <v>2137</v>
      </c>
      <c r="E348" s="4" t="s">
        <v>2136</v>
      </c>
      <c r="F348" s="4" t="s">
        <v>2137</v>
      </c>
      <c r="G348" s="4" t="s">
        <v>2179</v>
      </c>
      <c r="H348" s="4" t="s">
        <v>2180</v>
      </c>
      <c r="I348" s="4" t="s">
        <v>2181</v>
      </c>
      <c r="J348" s="4" t="s">
        <v>2143</v>
      </c>
      <c r="K348" s="4" t="s">
        <v>349</v>
      </c>
      <c r="L348" s="4" t="s">
        <v>694</v>
      </c>
    </row>
    <row r="349" spans="1:12">
      <c r="A349" s="4">
        <v>348</v>
      </c>
      <c r="B349" s="4" t="s">
        <v>130</v>
      </c>
      <c r="C349" s="4" t="s">
        <v>2136</v>
      </c>
      <c r="D349" s="4" t="s">
        <v>2137</v>
      </c>
      <c r="E349" s="4" t="s">
        <v>2136</v>
      </c>
      <c r="F349" s="4" t="s">
        <v>2137</v>
      </c>
      <c r="G349" s="4" t="s">
        <v>2182</v>
      </c>
      <c r="H349" s="4" t="s">
        <v>2183</v>
      </c>
      <c r="I349" s="4" t="s">
        <v>2184</v>
      </c>
      <c r="J349" s="4" t="s">
        <v>1415</v>
      </c>
      <c r="K349" s="4" t="s">
        <v>349</v>
      </c>
      <c r="L349" s="4" t="s">
        <v>694</v>
      </c>
    </row>
    <row r="350" spans="1:12">
      <c r="A350" s="4">
        <v>349</v>
      </c>
      <c r="B350" s="4" t="s">
        <v>130</v>
      </c>
      <c r="C350" s="4" t="s">
        <v>2136</v>
      </c>
      <c r="D350" s="4" t="s">
        <v>2137</v>
      </c>
      <c r="E350" s="4" t="s">
        <v>2136</v>
      </c>
      <c r="F350" s="4" t="s">
        <v>2137</v>
      </c>
      <c r="G350" s="4" t="s">
        <v>2150</v>
      </c>
      <c r="H350" s="4" t="s">
        <v>2151</v>
      </c>
      <c r="I350" s="4" t="s">
        <v>2152</v>
      </c>
      <c r="J350" s="4" t="s">
        <v>2153</v>
      </c>
      <c r="K350" s="4" t="s">
        <v>347</v>
      </c>
      <c r="L350" s="4" t="s">
        <v>694</v>
      </c>
    </row>
    <row r="351" spans="1:12">
      <c r="A351" s="4">
        <v>350</v>
      </c>
      <c r="B351" s="4" t="s">
        <v>130</v>
      </c>
      <c r="C351" s="4" t="s">
        <v>2136</v>
      </c>
      <c r="D351" s="4" t="s">
        <v>2137</v>
      </c>
      <c r="E351" s="4" t="s">
        <v>2185</v>
      </c>
      <c r="F351" s="4" t="s">
        <v>2186</v>
      </c>
      <c r="G351" s="4" t="s">
        <v>2144</v>
      </c>
      <c r="H351" s="4" t="s">
        <v>2145</v>
      </c>
      <c r="I351" s="4" t="s">
        <v>2146</v>
      </c>
      <c r="J351" s="4" t="s">
        <v>2143</v>
      </c>
      <c r="K351" s="4" t="s">
        <v>349</v>
      </c>
      <c r="L351" s="4" t="s">
        <v>694</v>
      </c>
    </row>
    <row r="352" spans="1:12">
      <c r="A352" s="4">
        <v>351</v>
      </c>
      <c r="B352" s="4" t="s">
        <v>130</v>
      </c>
      <c r="C352" s="4" t="s">
        <v>2136</v>
      </c>
      <c r="D352" s="4" t="s">
        <v>2137</v>
      </c>
      <c r="E352" s="4" t="s">
        <v>2185</v>
      </c>
      <c r="F352" s="4" t="s">
        <v>2186</v>
      </c>
      <c r="G352" s="4" t="s">
        <v>2150</v>
      </c>
      <c r="H352" s="4" t="s">
        <v>2151</v>
      </c>
      <c r="I352" s="4" t="s">
        <v>2152</v>
      </c>
      <c r="J352" s="4" t="s">
        <v>2153</v>
      </c>
      <c r="K352" s="4" t="s">
        <v>2154</v>
      </c>
      <c r="L352" s="4" t="s">
        <v>694</v>
      </c>
    </row>
    <row r="353" spans="1:12">
      <c r="A353" s="4">
        <v>352</v>
      </c>
      <c r="B353" s="4" t="s">
        <v>130</v>
      </c>
      <c r="C353" s="4" t="s">
        <v>2136</v>
      </c>
      <c r="D353" s="4" t="s">
        <v>2137</v>
      </c>
      <c r="E353" s="4" t="s">
        <v>2185</v>
      </c>
      <c r="F353" s="4" t="s">
        <v>2186</v>
      </c>
      <c r="G353" s="4" t="s">
        <v>2150</v>
      </c>
      <c r="H353" s="4" t="s">
        <v>2151</v>
      </c>
      <c r="I353" s="4" t="s">
        <v>2152</v>
      </c>
      <c r="J353" s="4" t="s">
        <v>2153</v>
      </c>
      <c r="K353" s="4" t="s">
        <v>349</v>
      </c>
      <c r="L353" s="4" t="s">
        <v>694</v>
      </c>
    </row>
    <row r="354" spans="1:12">
      <c r="A354" s="4">
        <v>353</v>
      </c>
      <c r="B354" s="4" t="s">
        <v>130</v>
      </c>
      <c r="C354" s="4" t="s">
        <v>2136</v>
      </c>
      <c r="D354" s="4" t="s">
        <v>2137</v>
      </c>
      <c r="E354" s="4" t="s">
        <v>2187</v>
      </c>
      <c r="F354" s="4" t="s">
        <v>2188</v>
      </c>
      <c r="G354" s="4" t="s">
        <v>2144</v>
      </c>
      <c r="H354" s="4" t="s">
        <v>2145</v>
      </c>
      <c r="I354" s="4" t="s">
        <v>2146</v>
      </c>
      <c r="J354" s="4" t="s">
        <v>2143</v>
      </c>
      <c r="K354" s="4" t="s">
        <v>349</v>
      </c>
      <c r="L354" s="4" t="s">
        <v>694</v>
      </c>
    </row>
    <row r="355" spans="1:12">
      <c r="A355" s="4">
        <v>354</v>
      </c>
      <c r="B355" s="4" t="s">
        <v>130</v>
      </c>
      <c r="C355" s="4" t="s">
        <v>2136</v>
      </c>
      <c r="D355" s="4" t="s">
        <v>2137</v>
      </c>
      <c r="E355" s="4" t="s">
        <v>2187</v>
      </c>
      <c r="F355" s="4" t="s">
        <v>2188</v>
      </c>
      <c r="G355" s="4" t="s">
        <v>2150</v>
      </c>
      <c r="H355" s="4" t="s">
        <v>2151</v>
      </c>
      <c r="I355" s="4" t="s">
        <v>2152</v>
      </c>
      <c r="J355" s="4" t="s">
        <v>2153</v>
      </c>
      <c r="K355" s="4" t="s">
        <v>2154</v>
      </c>
      <c r="L355" s="4" t="s">
        <v>694</v>
      </c>
    </row>
    <row r="356" spans="1:12">
      <c r="A356" s="4">
        <v>355</v>
      </c>
      <c r="B356" s="4" t="s">
        <v>130</v>
      </c>
      <c r="C356" s="4" t="s">
        <v>2136</v>
      </c>
      <c r="D356" s="4" t="s">
        <v>2137</v>
      </c>
      <c r="E356" s="4" t="s">
        <v>2187</v>
      </c>
      <c r="F356" s="4" t="s">
        <v>2188</v>
      </c>
      <c r="G356" s="4" t="s">
        <v>2150</v>
      </c>
      <c r="H356" s="4" t="s">
        <v>2151</v>
      </c>
      <c r="I356" s="4" t="s">
        <v>2152</v>
      </c>
      <c r="J356" s="4" t="s">
        <v>2153</v>
      </c>
      <c r="K356" s="4" t="s">
        <v>349</v>
      </c>
      <c r="L356" s="4" t="s">
        <v>694</v>
      </c>
    </row>
    <row r="357" spans="1:12">
      <c r="A357" s="4">
        <v>356</v>
      </c>
      <c r="B357" s="4" t="s">
        <v>130</v>
      </c>
      <c r="C357" s="4" t="s">
        <v>2136</v>
      </c>
      <c r="D357" s="4" t="s">
        <v>2137</v>
      </c>
      <c r="E357" s="4" t="s">
        <v>2189</v>
      </c>
      <c r="F357" s="4" t="s">
        <v>2190</v>
      </c>
      <c r="G357" s="4" t="s">
        <v>2144</v>
      </c>
      <c r="H357" s="4" t="s">
        <v>2145</v>
      </c>
      <c r="I357" s="4" t="s">
        <v>2146</v>
      </c>
      <c r="J357" s="4" t="s">
        <v>2143</v>
      </c>
      <c r="K357" s="4" t="s">
        <v>349</v>
      </c>
      <c r="L357" s="4" t="s">
        <v>694</v>
      </c>
    </row>
    <row r="358" spans="1:12">
      <c r="A358" s="4">
        <v>357</v>
      </c>
      <c r="B358" s="4" t="s">
        <v>130</v>
      </c>
      <c r="C358" s="4" t="s">
        <v>2136</v>
      </c>
      <c r="D358" s="4" t="s">
        <v>2137</v>
      </c>
      <c r="E358" s="4" t="s">
        <v>2189</v>
      </c>
      <c r="F358" s="4" t="s">
        <v>2190</v>
      </c>
      <c r="G358" s="4" t="s">
        <v>2150</v>
      </c>
      <c r="H358" s="4" t="s">
        <v>2151</v>
      </c>
      <c r="I358" s="4" t="s">
        <v>2152</v>
      </c>
      <c r="J358" s="4" t="s">
        <v>2153</v>
      </c>
      <c r="K358" s="4" t="s">
        <v>2154</v>
      </c>
      <c r="L358" s="4" t="s">
        <v>694</v>
      </c>
    </row>
    <row r="359" spans="1:12">
      <c r="A359" s="4">
        <v>358</v>
      </c>
      <c r="B359" s="4" t="s">
        <v>130</v>
      </c>
      <c r="C359" s="4" t="s">
        <v>2136</v>
      </c>
      <c r="D359" s="4" t="s">
        <v>2137</v>
      </c>
      <c r="E359" s="4" t="s">
        <v>2189</v>
      </c>
      <c r="F359" s="4" t="s">
        <v>2190</v>
      </c>
      <c r="G359" s="4" t="s">
        <v>2150</v>
      </c>
      <c r="H359" s="4" t="s">
        <v>2151</v>
      </c>
      <c r="I359" s="4" t="s">
        <v>2152</v>
      </c>
      <c r="J359" s="4" t="s">
        <v>2153</v>
      </c>
      <c r="K359" s="4" t="s">
        <v>349</v>
      </c>
      <c r="L359" s="4" t="s">
        <v>694</v>
      </c>
    </row>
    <row r="360" spans="1:12">
      <c r="A360" s="4">
        <v>359</v>
      </c>
      <c r="B360" s="4" t="s">
        <v>130</v>
      </c>
      <c r="C360" s="4" t="s">
        <v>2136</v>
      </c>
      <c r="D360" s="4" t="s">
        <v>2137</v>
      </c>
      <c r="E360" s="4" t="s">
        <v>2191</v>
      </c>
      <c r="F360" s="4" t="s">
        <v>2192</v>
      </c>
      <c r="G360" s="4" t="s">
        <v>2144</v>
      </c>
      <c r="H360" s="4" t="s">
        <v>2145</v>
      </c>
      <c r="I360" s="4" t="s">
        <v>2146</v>
      </c>
      <c r="J360" s="4" t="s">
        <v>2143</v>
      </c>
      <c r="K360" s="4" t="s">
        <v>349</v>
      </c>
      <c r="L360" s="4" t="s">
        <v>694</v>
      </c>
    </row>
    <row r="361" spans="1:12">
      <c r="A361" s="4">
        <v>360</v>
      </c>
      <c r="B361" s="4" t="s">
        <v>130</v>
      </c>
      <c r="C361" s="4" t="s">
        <v>2136</v>
      </c>
      <c r="D361" s="4" t="s">
        <v>2137</v>
      </c>
      <c r="E361" s="4" t="s">
        <v>2191</v>
      </c>
      <c r="F361" s="4" t="s">
        <v>2192</v>
      </c>
      <c r="G361" s="4" t="s">
        <v>2182</v>
      </c>
      <c r="H361" s="4" t="s">
        <v>2183</v>
      </c>
      <c r="I361" s="4" t="s">
        <v>2184</v>
      </c>
      <c r="J361" s="4" t="s">
        <v>1415</v>
      </c>
      <c r="K361" s="4" t="s">
        <v>349</v>
      </c>
      <c r="L361" s="4" t="s">
        <v>694</v>
      </c>
    </row>
    <row r="362" spans="1:12">
      <c r="A362" s="4">
        <v>361</v>
      </c>
      <c r="B362" s="4" t="s">
        <v>130</v>
      </c>
      <c r="C362" s="4" t="s">
        <v>2136</v>
      </c>
      <c r="D362" s="4" t="s">
        <v>2137</v>
      </c>
      <c r="E362" s="4" t="s">
        <v>2191</v>
      </c>
      <c r="F362" s="4" t="s">
        <v>2192</v>
      </c>
      <c r="G362" s="4" t="s">
        <v>2150</v>
      </c>
      <c r="H362" s="4" t="s">
        <v>2151</v>
      </c>
      <c r="I362" s="4" t="s">
        <v>2152</v>
      </c>
      <c r="J362" s="4" t="s">
        <v>2153</v>
      </c>
      <c r="K362" s="4" t="s">
        <v>2154</v>
      </c>
      <c r="L362" s="4" t="s">
        <v>694</v>
      </c>
    </row>
    <row r="363" spans="1:12">
      <c r="A363" s="4">
        <v>362</v>
      </c>
      <c r="B363" s="4" t="s">
        <v>130</v>
      </c>
      <c r="C363" s="4" t="s">
        <v>2136</v>
      </c>
      <c r="D363" s="4" t="s">
        <v>2137</v>
      </c>
      <c r="E363" s="4" t="s">
        <v>2191</v>
      </c>
      <c r="F363" s="4" t="s">
        <v>2192</v>
      </c>
      <c r="G363" s="4" t="s">
        <v>2150</v>
      </c>
      <c r="H363" s="4" t="s">
        <v>2151</v>
      </c>
      <c r="I363" s="4" t="s">
        <v>2152</v>
      </c>
      <c r="J363" s="4" t="s">
        <v>2153</v>
      </c>
      <c r="K363" s="4" t="s">
        <v>349</v>
      </c>
      <c r="L363" s="4" t="s">
        <v>694</v>
      </c>
    </row>
    <row r="364" spans="1:12">
      <c r="A364" s="4">
        <v>363</v>
      </c>
      <c r="B364" s="4" t="s">
        <v>130</v>
      </c>
      <c r="C364" s="4" t="s">
        <v>2136</v>
      </c>
      <c r="D364" s="4" t="s">
        <v>2137</v>
      </c>
      <c r="E364" s="4" t="s">
        <v>2193</v>
      </c>
      <c r="F364" s="4" t="s">
        <v>2194</v>
      </c>
      <c r="G364" s="4" t="s">
        <v>2144</v>
      </c>
      <c r="H364" s="4" t="s">
        <v>2145</v>
      </c>
      <c r="I364" s="4" t="s">
        <v>2146</v>
      </c>
      <c r="J364" s="4" t="s">
        <v>2143</v>
      </c>
      <c r="K364" s="4" t="s">
        <v>349</v>
      </c>
      <c r="L364" s="4" t="s">
        <v>694</v>
      </c>
    </row>
    <row r="365" spans="1:12">
      <c r="A365" s="4">
        <v>364</v>
      </c>
      <c r="B365" s="4" t="s">
        <v>130</v>
      </c>
      <c r="C365" s="4" t="s">
        <v>2136</v>
      </c>
      <c r="D365" s="4" t="s">
        <v>2137</v>
      </c>
      <c r="E365" s="4" t="s">
        <v>2193</v>
      </c>
      <c r="F365" s="4" t="s">
        <v>2194</v>
      </c>
      <c r="G365" s="4" t="s">
        <v>2150</v>
      </c>
      <c r="H365" s="4" t="s">
        <v>2151</v>
      </c>
      <c r="I365" s="4" t="s">
        <v>2152</v>
      </c>
      <c r="J365" s="4" t="s">
        <v>2153</v>
      </c>
      <c r="K365" s="4" t="s">
        <v>2154</v>
      </c>
      <c r="L365" s="4" t="s">
        <v>694</v>
      </c>
    </row>
    <row r="366" spans="1:12">
      <c r="A366" s="4">
        <v>365</v>
      </c>
      <c r="B366" s="4" t="s">
        <v>130</v>
      </c>
      <c r="C366" s="4" t="s">
        <v>2136</v>
      </c>
      <c r="D366" s="4" t="s">
        <v>2137</v>
      </c>
      <c r="E366" s="4" t="s">
        <v>2193</v>
      </c>
      <c r="F366" s="4" t="s">
        <v>2194</v>
      </c>
      <c r="G366" s="4" t="s">
        <v>2150</v>
      </c>
      <c r="H366" s="4" t="s">
        <v>2151</v>
      </c>
      <c r="I366" s="4" t="s">
        <v>2152</v>
      </c>
      <c r="J366" s="4" t="s">
        <v>2153</v>
      </c>
      <c r="K366" s="4" t="s">
        <v>349</v>
      </c>
      <c r="L366" s="4" t="s">
        <v>694</v>
      </c>
    </row>
    <row r="367" spans="1:12">
      <c r="A367" s="4">
        <v>366</v>
      </c>
      <c r="B367" s="4" t="s">
        <v>130</v>
      </c>
      <c r="C367" s="4" t="s">
        <v>2136</v>
      </c>
      <c r="D367" s="4" t="s">
        <v>2137</v>
      </c>
      <c r="E367" s="4" t="s">
        <v>1399</v>
      </c>
      <c r="F367" s="4" t="s">
        <v>2195</v>
      </c>
      <c r="G367" s="4" t="s">
        <v>2144</v>
      </c>
      <c r="H367" s="4" t="s">
        <v>2145</v>
      </c>
      <c r="I367" s="4" t="s">
        <v>2146</v>
      </c>
      <c r="J367" s="4" t="s">
        <v>2143</v>
      </c>
      <c r="K367" s="4" t="s">
        <v>349</v>
      </c>
      <c r="L367" s="4" t="s">
        <v>694</v>
      </c>
    </row>
    <row r="368" spans="1:12">
      <c r="A368" s="4">
        <v>367</v>
      </c>
      <c r="B368" s="4" t="s">
        <v>130</v>
      </c>
      <c r="C368" s="4" t="s">
        <v>2136</v>
      </c>
      <c r="D368" s="4" t="s">
        <v>2137</v>
      </c>
      <c r="E368" s="4" t="s">
        <v>1399</v>
      </c>
      <c r="F368" s="4" t="s">
        <v>2195</v>
      </c>
      <c r="G368" s="4" t="s">
        <v>2150</v>
      </c>
      <c r="H368" s="4" t="s">
        <v>2151</v>
      </c>
      <c r="I368" s="4" t="s">
        <v>2152</v>
      </c>
      <c r="J368" s="4" t="s">
        <v>2153</v>
      </c>
      <c r="K368" s="4" t="s">
        <v>2154</v>
      </c>
      <c r="L368" s="4" t="s">
        <v>694</v>
      </c>
    </row>
    <row r="369" spans="1:12">
      <c r="A369" s="4">
        <v>368</v>
      </c>
      <c r="B369" s="4" t="s">
        <v>130</v>
      </c>
      <c r="C369" s="4" t="s">
        <v>2136</v>
      </c>
      <c r="D369" s="4" t="s">
        <v>2137</v>
      </c>
      <c r="E369" s="4" t="s">
        <v>1399</v>
      </c>
      <c r="F369" s="4" t="s">
        <v>2195</v>
      </c>
      <c r="G369" s="4" t="s">
        <v>2150</v>
      </c>
      <c r="H369" s="4" t="s">
        <v>2151</v>
      </c>
      <c r="I369" s="4" t="s">
        <v>2152</v>
      </c>
      <c r="J369" s="4" t="s">
        <v>2153</v>
      </c>
      <c r="K369" s="4" t="s">
        <v>349</v>
      </c>
      <c r="L369" s="4" t="s">
        <v>694</v>
      </c>
    </row>
    <row r="370" spans="1:12">
      <c r="A370" s="4">
        <v>369</v>
      </c>
      <c r="B370" s="4" t="s">
        <v>130</v>
      </c>
      <c r="C370" s="4" t="s">
        <v>2136</v>
      </c>
      <c r="D370" s="4" t="s">
        <v>2137</v>
      </c>
      <c r="E370" s="4" t="s">
        <v>2196</v>
      </c>
      <c r="F370" s="4" t="s">
        <v>2197</v>
      </c>
      <c r="G370" s="4" t="s">
        <v>2144</v>
      </c>
      <c r="H370" s="4" t="s">
        <v>2145</v>
      </c>
      <c r="I370" s="4" t="s">
        <v>2146</v>
      </c>
      <c r="J370" s="4" t="s">
        <v>2143</v>
      </c>
      <c r="K370" s="4" t="s">
        <v>349</v>
      </c>
      <c r="L370" s="4" t="s">
        <v>694</v>
      </c>
    </row>
    <row r="371" spans="1:12">
      <c r="A371" s="4">
        <v>370</v>
      </c>
      <c r="B371" s="4" t="s">
        <v>130</v>
      </c>
      <c r="C371" s="4" t="s">
        <v>2136</v>
      </c>
      <c r="D371" s="4" t="s">
        <v>2137</v>
      </c>
      <c r="E371" s="4" t="s">
        <v>2196</v>
      </c>
      <c r="F371" s="4" t="s">
        <v>2197</v>
      </c>
      <c r="G371" s="4" t="s">
        <v>2150</v>
      </c>
      <c r="H371" s="4" t="s">
        <v>2151</v>
      </c>
      <c r="I371" s="4" t="s">
        <v>2152</v>
      </c>
      <c r="J371" s="4" t="s">
        <v>2153</v>
      </c>
      <c r="K371" s="4" t="s">
        <v>2154</v>
      </c>
      <c r="L371" s="4" t="s">
        <v>694</v>
      </c>
    </row>
    <row r="372" spans="1:12">
      <c r="A372" s="4">
        <v>371</v>
      </c>
      <c r="B372" s="4" t="s">
        <v>130</v>
      </c>
      <c r="C372" s="4" t="s">
        <v>2136</v>
      </c>
      <c r="D372" s="4" t="s">
        <v>2137</v>
      </c>
      <c r="E372" s="4" t="s">
        <v>2196</v>
      </c>
      <c r="F372" s="4" t="s">
        <v>2197</v>
      </c>
      <c r="G372" s="4" t="s">
        <v>2150</v>
      </c>
      <c r="H372" s="4" t="s">
        <v>2151</v>
      </c>
      <c r="I372" s="4" t="s">
        <v>2152</v>
      </c>
      <c r="J372" s="4" t="s">
        <v>2153</v>
      </c>
      <c r="K372" s="4" t="s">
        <v>349</v>
      </c>
      <c r="L372" s="4" t="s">
        <v>694</v>
      </c>
    </row>
    <row r="373" spans="1:12">
      <c r="A373" s="4">
        <v>372</v>
      </c>
      <c r="B373" s="4" t="s">
        <v>130</v>
      </c>
      <c r="C373" s="4" t="s">
        <v>2198</v>
      </c>
      <c r="D373" s="4" t="s">
        <v>2199</v>
      </c>
      <c r="E373" s="4" t="s">
        <v>2200</v>
      </c>
      <c r="F373" s="4" t="s">
        <v>2201</v>
      </c>
      <c r="G373" s="4" t="s">
        <v>2202</v>
      </c>
      <c r="H373" s="4" t="s">
        <v>2203</v>
      </c>
      <c r="I373" s="4" t="s">
        <v>2204</v>
      </c>
      <c r="J373" s="4" t="s">
        <v>2205</v>
      </c>
      <c r="K373" s="4" t="s">
        <v>352</v>
      </c>
      <c r="L373" s="4" t="s">
        <v>694</v>
      </c>
    </row>
    <row r="374" spans="1:12">
      <c r="A374" s="4">
        <v>373</v>
      </c>
      <c r="B374" s="4" t="s">
        <v>130</v>
      </c>
      <c r="C374" s="4" t="s">
        <v>2198</v>
      </c>
      <c r="D374" s="4" t="s">
        <v>2199</v>
      </c>
      <c r="E374" s="4" t="s">
        <v>2200</v>
      </c>
      <c r="F374" s="4" t="s">
        <v>2201</v>
      </c>
      <c r="G374" s="4" t="s">
        <v>1692</v>
      </c>
      <c r="H374" s="4" t="s">
        <v>1693</v>
      </c>
      <c r="I374" s="4" t="s">
        <v>692</v>
      </c>
      <c r="J374" s="4" t="s">
        <v>1694</v>
      </c>
      <c r="K374" s="4" t="s">
        <v>349</v>
      </c>
      <c r="L374" s="4" t="s">
        <v>694</v>
      </c>
    </row>
    <row r="375" spans="1:12">
      <c r="A375" s="4">
        <v>374</v>
      </c>
      <c r="B375" s="4" t="s">
        <v>130</v>
      </c>
      <c r="C375" s="4" t="s">
        <v>2198</v>
      </c>
      <c r="D375" s="4" t="s">
        <v>2199</v>
      </c>
      <c r="E375" s="4" t="s">
        <v>2200</v>
      </c>
      <c r="F375" s="4" t="s">
        <v>2201</v>
      </c>
      <c r="G375" s="4" t="s">
        <v>1486</v>
      </c>
      <c r="H375" s="4" t="s">
        <v>1487</v>
      </c>
      <c r="I375" s="4" t="s">
        <v>1488</v>
      </c>
      <c r="J375" s="4" t="s">
        <v>1489</v>
      </c>
      <c r="K375" s="4" t="s">
        <v>349</v>
      </c>
      <c r="L375" s="4" t="s">
        <v>694</v>
      </c>
    </row>
    <row r="376" spans="1:12">
      <c r="A376" s="4">
        <v>375</v>
      </c>
      <c r="B376" s="4" t="s">
        <v>130</v>
      </c>
      <c r="C376" s="4" t="s">
        <v>2198</v>
      </c>
      <c r="D376" s="4" t="s">
        <v>2199</v>
      </c>
      <c r="E376" s="4" t="s">
        <v>2200</v>
      </c>
      <c r="F376" s="4" t="s">
        <v>2201</v>
      </c>
      <c r="G376" s="4" t="s">
        <v>2206</v>
      </c>
      <c r="H376" s="4" t="s">
        <v>2207</v>
      </c>
      <c r="I376" s="4" t="s">
        <v>2208</v>
      </c>
      <c r="J376" s="4" t="s">
        <v>2209</v>
      </c>
      <c r="K376" s="4" t="s">
        <v>351</v>
      </c>
      <c r="L376" s="4" t="s">
        <v>694</v>
      </c>
    </row>
    <row r="377" spans="1:12">
      <c r="A377" s="4">
        <v>376</v>
      </c>
      <c r="B377" s="4" t="s">
        <v>130</v>
      </c>
      <c r="C377" s="4" t="s">
        <v>2210</v>
      </c>
      <c r="D377" s="4" t="s">
        <v>2211</v>
      </c>
      <c r="E377" s="4" t="s">
        <v>2212</v>
      </c>
      <c r="F377" s="4" t="s">
        <v>2213</v>
      </c>
      <c r="G377" s="4" t="s">
        <v>2214</v>
      </c>
      <c r="H377" s="4" t="s">
        <v>2215</v>
      </c>
      <c r="I377" s="4" t="s">
        <v>2216</v>
      </c>
      <c r="J377" s="4" t="s">
        <v>2217</v>
      </c>
      <c r="K377" s="4" t="s">
        <v>349</v>
      </c>
      <c r="L377" s="4" t="s">
        <v>694</v>
      </c>
    </row>
    <row r="378" spans="1:12">
      <c r="A378" s="4">
        <v>377</v>
      </c>
      <c r="B378" s="4" t="s">
        <v>130</v>
      </c>
      <c r="C378" s="4" t="s">
        <v>2210</v>
      </c>
      <c r="D378" s="4" t="s">
        <v>2211</v>
      </c>
      <c r="E378" s="4" t="s">
        <v>2212</v>
      </c>
      <c r="F378" s="4" t="s">
        <v>2213</v>
      </c>
      <c r="G378" s="4" t="s">
        <v>2218</v>
      </c>
      <c r="H378" s="4" t="s">
        <v>2219</v>
      </c>
      <c r="I378" s="4" t="s">
        <v>2220</v>
      </c>
      <c r="J378" s="4" t="s">
        <v>2217</v>
      </c>
      <c r="K378" s="4" t="s">
        <v>349</v>
      </c>
      <c r="L378" s="4" t="s">
        <v>694</v>
      </c>
    </row>
    <row r="379" spans="1:12">
      <c r="A379" s="4">
        <v>378</v>
      </c>
      <c r="B379" s="4" t="s">
        <v>130</v>
      </c>
      <c r="C379" s="4" t="s">
        <v>2210</v>
      </c>
      <c r="D379" s="4" t="s">
        <v>2211</v>
      </c>
      <c r="E379" s="4" t="s">
        <v>2221</v>
      </c>
      <c r="F379" s="4" t="s">
        <v>2222</v>
      </c>
      <c r="G379" s="4" t="s">
        <v>2214</v>
      </c>
      <c r="H379" s="4" t="s">
        <v>2215</v>
      </c>
      <c r="I379" s="4" t="s">
        <v>2216</v>
      </c>
      <c r="J379" s="4" t="s">
        <v>2217</v>
      </c>
      <c r="K379" s="4" t="s">
        <v>349</v>
      </c>
      <c r="L379" s="4" t="s">
        <v>694</v>
      </c>
    </row>
    <row r="380" spans="1:12">
      <c r="A380" s="4">
        <v>379</v>
      </c>
      <c r="B380" s="4" t="s">
        <v>130</v>
      </c>
      <c r="C380" s="4" t="s">
        <v>2210</v>
      </c>
      <c r="D380" s="4" t="s">
        <v>2211</v>
      </c>
      <c r="E380" s="4" t="s">
        <v>2221</v>
      </c>
      <c r="F380" s="4" t="s">
        <v>2222</v>
      </c>
      <c r="G380" s="4" t="s">
        <v>2218</v>
      </c>
      <c r="H380" s="4" t="s">
        <v>2219</v>
      </c>
      <c r="I380" s="4" t="s">
        <v>2220</v>
      </c>
      <c r="J380" s="4" t="s">
        <v>2217</v>
      </c>
      <c r="K380" s="4" t="s">
        <v>349</v>
      </c>
      <c r="L380" s="4" t="s">
        <v>694</v>
      </c>
    </row>
    <row r="381" spans="1:12">
      <c r="A381" s="4">
        <v>380</v>
      </c>
      <c r="B381" s="4" t="s">
        <v>130</v>
      </c>
      <c r="C381" s="4" t="s">
        <v>2210</v>
      </c>
      <c r="D381" s="4" t="s">
        <v>2211</v>
      </c>
      <c r="E381" s="4" t="s">
        <v>2223</v>
      </c>
      <c r="F381" s="4" t="s">
        <v>2224</v>
      </c>
      <c r="G381" s="4" t="s">
        <v>2214</v>
      </c>
      <c r="H381" s="4" t="s">
        <v>2215</v>
      </c>
      <c r="I381" s="4" t="s">
        <v>2216</v>
      </c>
      <c r="J381" s="4" t="s">
        <v>2217</v>
      </c>
      <c r="K381" s="4" t="s">
        <v>349</v>
      </c>
      <c r="L381" s="4" t="s">
        <v>694</v>
      </c>
    </row>
    <row r="382" spans="1:12">
      <c r="A382" s="4">
        <v>381</v>
      </c>
      <c r="B382" s="4" t="s">
        <v>130</v>
      </c>
      <c r="C382" s="4" t="s">
        <v>2210</v>
      </c>
      <c r="D382" s="4" t="s">
        <v>2211</v>
      </c>
      <c r="E382" s="4" t="s">
        <v>2223</v>
      </c>
      <c r="F382" s="4" t="s">
        <v>2224</v>
      </c>
      <c r="G382" s="4" t="s">
        <v>2218</v>
      </c>
      <c r="H382" s="4" t="s">
        <v>2219</v>
      </c>
      <c r="I382" s="4" t="s">
        <v>2220</v>
      </c>
      <c r="J382" s="4" t="s">
        <v>2217</v>
      </c>
      <c r="K382" s="4" t="s">
        <v>349</v>
      </c>
      <c r="L382" s="4" t="s">
        <v>694</v>
      </c>
    </row>
    <row r="383" spans="1:12">
      <c r="A383" s="4">
        <v>382</v>
      </c>
      <c r="B383" s="4" t="s">
        <v>130</v>
      </c>
      <c r="C383" s="4" t="s">
        <v>2210</v>
      </c>
      <c r="D383" s="4" t="s">
        <v>2211</v>
      </c>
      <c r="E383" s="4" t="s">
        <v>2225</v>
      </c>
      <c r="F383" s="4" t="s">
        <v>2226</v>
      </c>
      <c r="G383" s="4" t="s">
        <v>2227</v>
      </c>
      <c r="H383" s="4" t="s">
        <v>2228</v>
      </c>
      <c r="I383" s="4" t="s">
        <v>2229</v>
      </c>
      <c r="J383" s="4" t="s">
        <v>2217</v>
      </c>
      <c r="K383" s="4" t="s">
        <v>349</v>
      </c>
      <c r="L383" s="4" t="s">
        <v>694</v>
      </c>
    </row>
    <row r="384" spans="1:12">
      <c r="A384" s="4">
        <v>383</v>
      </c>
      <c r="B384" s="4" t="s">
        <v>130</v>
      </c>
      <c r="C384" s="4" t="s">
        <v>2210</v>
      </c>
      <c r="D384" s="4" t="s">
        <v>2211</v>
      </c>
      <c r="E384" s="4" t="s">
        <v>2225</v>
      </c>
      <c r="F384" s="4" t="s">
        <v>2226</v>
      </c>
      <c r="G384" s="4" t="s">
        <v>2230</v>
      </c>
      <c r="H384" s="4" t="s">
        <v>2231</v>
      </c>
      <c r="I384" s="4" t="s">
        <v>2232</v>
      </c>
      <c r="J384" s="4" t="s">
        <v>2217</v>
      </c>
      <c r="K384" s="4" t="s">
        <v>349</v>
      </c>
      <c r="L384" s="4" t="s">
        <v>694</v>
      </c>
    </row>
    <row r="385" spans="1:12">
      <c r="A385" s="4">
        <v>384</v>
      </c>
      <c r="B385" s="4" t="s">
        <v>130</v>
      </c>
      <c r="C385" s="4" t="s">
        <v>2210</v>
      </c>
      <c r="D385" s="4" t="s">
        <v>2211</v>
      </c>
      <c r="E385" s="4" t="s">
        <v>2225</v>
      </c>
      <c r="F385" s="4" t="s">
        <v>2226</v>
      </c>
      <c r="G385" s="4" t="s">
        <v>2233</v>
      </c>
      <c r="H385" s="4" t="s">
        <v>2234</v>
      </c>
      <c r="I385" s="4" t="s">
        <v>2235</v>
      </c>
      <c r="J385" s="4" t="s">
        <v>2217</v>
      </c>
      <c r="K385" s="4" t="s">
        <v>349</v>
      </c>
      <c r="L385" s="4" t="s">
        <v>694</v>
      </c>
    </row>
    <row r="386" spans="1:12">
      <c r="A386" s="4">
        <v>385</v>
      </c>
      <c r="B386" s="4" t="s">
        <v>130</v>
      </c>
      <c r="C386" s="4" t="s">
        <v>2210</v>
      </c>
      <c r="D386" s="4" t="s">
        <v>2211</v>
      </c>
      <c r="E386" s="4" t="s">
        <v>2225</v>
      </c>
      <c r="F386" s="4" t="s">
        <v>2226</v>
      </c>
      <c r="G386" s="4" t="s">
        <v>2236</v>
      </c>
      <c r="H386" s="4" t="s">
        <v>2237</v>
      </c>
      <c r="I386" s="4" t="s">
        <v>1470</v>
      </c>
      <c r="J386" s="4" t="s">
        <v>2238</v>
      </c>
      <c r="K386" s="4" t="s">
        <v>349</v>
      </c>
      <c r="L386" s="4" t="s">
        <v>694</v>
      </c>
    </row>
    <row r="387" spans="1:12">
      <c r="A387" s="4">
        <v>386</v>
      </c>
      <c r="B387" s="4" t="s">
        <v>130</v>
      </c>
      <c r="C387" s="4" t="s">
        <v>2210</v>
      </c>
      <c r="D387" s="4" t="s">
        <v>2211</v>
      </c>
      <c r="E387" s="4" t="s">
        <v>2225</v>
      </c>
      <c r="F387" s="4" t="s">
        <v>2226</v>
      </c>
      <c r="G387" s="4" t="s">
        <v>2214</v>
      </c>
      <c r="H387" s="4" t="s">
        <v>2215</v>
      </c>
      <c r="I387" s="4" t="s">
        <v>2216</v>
      </c>
      <c r="J387" s="4" t="s">
        <v>2217</v>
      </c>
      <c r="K387" s="4" t="s">
        <v>349</v>
      </c>
      <c r="L387" s="4" t="s">
        <v>694</v>
      </c>
    </row>
    <row r="388" spans="1:12">
      <c r="A388" s="4">
        <v>387</v>
      </c>
      <c r="B388" s="4" t="s">
        <v>130</v>
      </c>
      <c r="C388" s="4" t="s">
        <v>2210</v>
      </c>
      <c r="D388" s="4" t="s">
        <v>2211</v>
      </c>
      <c r="E388" s="4" t="s">
        <v>2225</v>
      </c>
      <c r="F388" s="4" t="s">
        <v>2226</v>
      </c>
      <c r="G388" s="4" t="s">
        <v>2218</v>
      </c>
      <c r="H388" s="4" t="s">
        <v>2219</v>
      </c>
      <c r="I388" s="4" t="s">
        <v>2220</v>
      </c>
      <c r="J388" s="4" t="s">
        <v>2217</v>
      </c>
      <c r="K388" s="4" t="s">
        <v>349</v>
      </c>
      <c r="L388" s="4" t="s">
        <v>694</v>
      </c>
    </row>
    <row r="389" spans="1:12">
      <c r="A389" s="4">
        <v>388</v>
      </c>
      <c r="B389" s="4" t="s">
        <v>130</v>
      </c>
      <c r="C389" s="4" t="s">
        <v>2210</v>
      </c>
      <c r="D389" s="4" t="s">
        <v>2211</v>
      </c>
      <c r="E389" s="4" t="s">
        <v>2225</v>
      </c>
      <c r="F389" s="4" t="s">
        <v>2226</v>
      </c>
      <c r="G389" s="4" t="s">
        <v>2239</v>
      </c>
      <c r="H389" s="4" t="s">
        <v>2240</v>
      </c>
      <c r="I389" s="4" t="s">
        <v>2241</v>
      </c>
      <c r="J389" s="4" t="s">
        <v>2217</v>
      </c>
      <c r="K389" s="4" t="s">
        <v>349</v>
      </c>
      <c r="L389" s="4" t="s">
        <v>694</v>
      </c>
    </row>
    <row r="390" spans="1:12">
      <c r="A390" s="4">
        <v>389</v>
      </c>
      <c r="B390" s="4" t="s">
        <v>130</v>
      </c>
      <c r="C390" s="4" t="s">
        <v>2210</v>
      </c>
      <c r="D390" s="4" t="s">
        <v>2211</v>
      </c>
      <c r="E390" s="4" t="s">
        <v>2225</v>
      </c>
      <c r="F390" s="4" t="s">
        <v>2226</v>
      </c>
      <c r="G390" s="4" t="s">
        <v>2242</v>
      </c>
      <c r="H390" s="4" t="s">
        <v>2243</v>
      </c>
      <c r="I390" s="4" t="s">
        <v>2244</v>
      </c>
      <c r="J390" s="4" t="s">
        <v>2217</v>
      </c>
      <c r="K390" s="4" t="s">
        <v>349</v>
      </c>
      <c r="L390" s="4" t="s">
        <v>694</v>
      </c>
    </row>
    <row r="391" spans="1:12">
      <c r="A391" s="4">
        <v>390</v>
      </c>
      <c r="B391" s="4" t="s">
        <v>130</v>
      </c>
      <c r="C391" s="4" t="s">
        <v>2210</v>
      </c>
      <c r="D391" s="4" t="s">
        <v>2211</v>
      </c>
      <c r="E391" s="4" t="s">
        <v>2225</v>
      </c>
      <c r="F391" s="4" t="s">
        <v>2226</v>
      </c>
      <c r="G391" s="4" t="s">
        <v>2245</v>
      </c>
      <c r="H391" s="4" t="s">
        <v>2246</v>
      </c>
      <c r="I391" s="4" t="s">
        <v>2247</v>
      </c>
      <c r="J391" s="4" t="s">
        <v>1410</v>
      </c>
      <c r="K391" s="4" t="s">
        <v>349</v>
      </c>
      <c r="L391" s="4" t="s">
        <v>694</v>
      </c>
    </row>
    <row r="392" spans="1:12">
      <c r="A392" s="4">
        <v>391</v>
      </c>
      <c r="B392" s="4" t="s">
        <v>130</v>
      </c>
      <c r="C392" s="4" t="s">
        <v>2210</v>
      </c>
      <c r="D392" s="4" t="s">
        <v>2211</v>
      </c>
      <c r="E392" s="4" t="s">
        <v>2225</v>
      </c>
      <c r="F392" s="4" t="s">
        <v>2226</v>
      </c>
      <c r="G392" s="4" t="s">
        <v>1562</v>
      </c>
      <c r="H392" s="4" t="s">
        <v>1563</v>
      </c>
      <c r="I392" s="4" t="s">
        <v>1564</v>
      </c>
      <c r="J392" s="4" t="s">
        <v>1565</v>
      </c>
      <c r="K392" s="4" t="s">
        <v>349</v>
      </c>
      <c r="L392" s="4" t="s">
        <v>694</v>
      </c>
    </row>
    <row r="393" spans="1:12">
      <c r="A393" s="4">
        <v>392</v>
      </c>
      <c r="B393" s="4" t="s">
        <v>130</v>
      </c>
      <c r="C393" s="4" t="s">
        <v>2210</v>
      </c>
      <c r="D393" s="4" t="s">
        <v>2211</v>
      </c>
      <c r="E393" s="4" t="s">
        <v>2225</v>
      </c>
      <c r="F393" s="4" t="s">
        <v>2226</v>
      </c>
      <c r="G393" s="4" t="s">
        <v>2248</v>
      </c>
      <c r="H393" s="4" t="s">
        <v>2249</v>
      </c>
      <c r="I393" s="4" t="s">
        <v>2250</v>
      </c>
      <c r="J393" s="4" t="s">
        <v>2217</v>
      </c>
      <c r="K393" s="4" t="s">
        <v>349</v>
      </c>
      <c r="L393" s="4" t="s">
        <v>694</v>
      </c>
    </row>
    <row r="394" spans="1:12">
      <c r="A394" s="4">
        <v>393</v>
      </c>
      <c r="B394" s="4" t="s">
        <v>130</v>
      </c>
      <c r="C394" s="4" t="s">
        <v>2210</v>
      </c>
      <c r="D394" s="4" t="s">
        <v>2211</v>
      </c>
      <c r="E394" s="4" t="s">
        <v>2225</v>
      </c>
      <c r="F394" s="4" t="s">
        <v>2226</v>
      </c>
      <c r="G394" s="4" t="s">
        <v>2251</v>
      </c>
      <c r="H394" s="4" t="s">
        <v>2252</v>
      </c>
      <c r="I394" s="4" t="s">
        <v>2253</v>
      </c>
      <c r="J394" s="4" t="s">
        <v>1410</v>
      </c>
      <c r="K394" s="4" t="s">
        <v>349</v>
      </c>
      <c r="L394" s="4" t="s">
        <v>694</v>
      </c>
    </row>
    <row r="395" spans="1:12">
      <c r="A395" s="4">
        <v>394</v>
      </c>
      <c r="B395" s="4" t="s">
        <v>130</v>
      </c>
      <c r="C395" s="4" t="s">
        <v>2210</v>
      </c>
      <c r="D395" s="4" t="s">
        <v>2211</v>
      </c>
      <c r="E395" s="4" t="s">
        <v>2254</v>
      </c>
      <c r="F395" s="4" t="s">
        <v>2255</v>
      </c>
      <c r="G395" s="4" t="s">
        <v>2214</v>
      </c>
      <c r="H395" s="4" t="s">
        <v>2215</v>
      </c>
      <c r="I395" s="4" t="s">
        <v>2216</v>
      </c>
      <c r="J395" s="4" t="s">
        <v>2217</v>
      </c>
      <c r="K395" s="4" t="s">
        <v>349</v>
      </c>
      <c r="L395" s="4" t="s">
        <v>694</v>
      </c>
    </row>
    <row r="396" spans="1:12">
      <c r="A396" s="4">
        <v>395</v>
      </c>
      <c r="B396" s="4" t="s">
        <v>130</v>
      </c>
      <c r="C396" s="4" t="s">
        <v>2210</v>
      </c>
      <c r="D396" s="4" t="s">
        <v>2211</v>
      </c>
      <c r="E396" s="4" t="s">
        <v>2254</v>
      </c>
      <c r="F396" s="4" t="s">
        <v>2255</v>
      </c>
      <c r="G396" s="4" t="s">
        <v>2218</v>
      </c>
      <c r="H396" s="4" t="s">
        <v>2219</v>
      </c>
      <c r="I396" s="4" t="s">
        <v>2220</v>
      </c>
      <c r="J396" s="4" t="s">
        <v>2217</v>
      </c>
      <c r="K396" s="4" t="s">
        <v>349</v>
      </c>
      <c r="L396" s="4" t="s">
        <v>694</v>
      </c>
    </row>
    <row r="397" spans="1:12">
      <c r="A397" s="4">
        <v>396</v>
      </c>
      <c r="B397" s="4" t="s">
        <v>130</v>
      </c>
      <c r="C397" s="4" t="s">
        <v>2210</v>
      </c>
      <c r="D397" s="4" t="s">
        <v>2211</v>
      </c>
      <c r="E397" s="4" t="s">
        <v>2256</v>
      </c>
      <c r="F397" s="4" t="s">
        <v>2257</v>
      </c>
      <c r="G397" s="4" t="s">
        <v>2214</v>
      </c>
      <c r="H397" s="4" t="s">
        <v>2215</v>
      </c>
      <c r="I397" s="4" t="s">
        <v>2216</v>
      </c>
      <c r="J397" s="4" t="s">
        <v>2217</v>
      </c>
      <c r="K397" s="4" t="s">
        <v>349</v>
      </c>
      <c r="L397" s="4" t="s">
        <v>694</v>
      </c>
    </row>
    <row r="398" spans="1:12">
      <c r="A398" s="4">
        <v>397</v>
      </c>
      <c r="B398" s="4" t="s">
        <v>130</v>
      </c>
      <c r="C398" s="4" t="s">
        <v>2210</v>
      </c>
      <c r="D398" s="4" t="s">
        <v>2211</v>
      </c>
      <c r="E398" s="4" t="s">
        <v>2256</v>
      </c>
      <c r="F398" s="4" t="s">
        <v>2257</v>
      </c>
      <c r="G398" s="4" t="s">
        <v>2218</v>
      </c>
      <c r="H398" s="4" t="s">
        <v>2219</v>
      </c>
      <c r="I398" s="4" t="s">
        <v>2220</v>
      </c>
      <c r="J398" s="4" t="s">
        <v>2217</v>
      </c>
      <c r="K398" s="4" t="s">
        <v>349</v>
      </c>
      <c r="L398" s="4" t="s">
        <v>694</v>
      </c>
    </row>
    <row r="399" spans="1:12">
      <c r="A399" s="4">
        <v>398</v>
      </c>
      <c r="B399" s="4" t="s">
        <v>130</v>
      </c>
      <c r="C399" s="4" t="s">
        <v>2210</v>
      </c>
      <c r="D399" s="4" t="s">
        <v>2211</v>
      </c>
      <c r="E399" s="4" t="s">
        <v>2258</v>
      </c>
      <c r="F399" s="4" t="s">
        <v>2259</v>
      </c>
      <c r="G399" s="4" t="s">
        <v>2214</v>
      </c>
      <c r="H399" s="4" t="s">
        <v>2215</v>
      </c>
      <c r="I399" s="4" t="s">
        <v>2216</v>
      </c>
      <c r="J399" s="4" t="s">
        <v>2217</v>
      </c>
      <c r="K399" s="4" t="s">
        <v>349</v>
      </c>
      <c r="L399" s="4" t="s">
        <v>694</v>
      </c>
    </row>
    <row r="400" spans="1:12">
      <c r="A400" s="4">
        <v>399</v>
      </c>
      <c r="B400" s="4" t="s">
        <v>130</v>
      </c>
      <c r="C400" s="4" t="s">
        <v>2210</v>
      </c>
      <c r="D400" s="4" t="s">
        <v>2211</v>
      </c>
      <c r="E400" s="4" t="s">
        <v>2258</v>
      </c>
      <c r="F400" s="4" t="s">
        <v>2259</v>
      </c>
      <c r="G400" s="4" t="s">
        <v>2218</v>
      </c>
      <c r="H400" s="4" t="s">
        <v>2219</v>
      </c>
      <c r="I400" s="4" t="s">
        <v>2220</v>
      </c>
      <c r="J400" s="4" t="s">
        <v>2217</v>
      </c>
      <c r="K400" s="4" t="s">
        <v>349</v>
      </c>
      <c r="L400" s="4" t="s">
        <v>694</v>
      </c>
    </row>
    <row r="401" spans="1:12">
      <c r="A401" s="4">
        <v>400</v>
      </c>
      <c r="B401" s="4" t="s">
        <v>130</v>
      </c>
      <c r="C401" s="4" t="s">
        <v>2210</v>
      </c>
      <c r="D401" s="4" t="s">
        <v>2211</v>
      </c>
      <c r="E401" s="4" t="s">
        <v>2260</v>
      </c>
      <c r="F401" s="4" t="s">
        <v>2261</v>
      </c>
      <c r="G401" s="4" t="s">
        <v>2214</v>
      </c>
      <c r="H401" s="4" t="s">
        <v>2215</v>
      </c>
      <c r="I401" s="4" t="s">
        <v>2216</v>
      </c>
      <c r="J401" s="4" t="s">
        <v>2217</v>
      </c>
      <c r="K401" s="4" t="s">
        <v>349</v>
      </c>
      <c r="L401" s="4" t="s">
        <v>694</v>
      </c>
    </row>
    <row r="402" spans="1:12">
      <c r="A402" s="4">
        <v>401</v>
      </c>
      <c r="B402" s="4" t="s">
        <v>130</v>
      </c>
      <c r="C402" s="4" t="s">
        <v>2210</v>
      </c>
      <c r="D402" s="4" t="s">
        <v>2211</v>
      </c>
      <c r="E402" s="4" t="s">
        <v>2260</v>
      </c>
      <c r="F402" s="4" t="s">
        <v>2261</v>
      </c>
      <c r="G402" s="4" t="s">
        <v>2218</v>
      </c>
      <c r="H402" s="4" t="s">
        <v>2219</v>
      </c>
      <c r="I402" s="4" t="s">
        <v>2220</v>
      </c>
      <c r="J402" s="4" t="s">
        <v>2217</v>
      </c>
      <c r="K402" s="4" t="s">
        <v>349</v>
      </c>
      <c r="L402" s="4" t="s">
        <v>694</v>
      </c>
    </row>
    <row r="403" spans="1:12">
      <c r="A403" s="4">
        <v>402</v>
      </c>
      <c r="B403" s="4" t="s">
        <v>130</v>
      </c>
      <c r="C403" s="4" t="s">
        <v>2210</v>
      </c>
      <c r="D403" s="4" t="s">
        <v>2211</v>
      </c>
      <c r="E403" s="4" t="s">
        <v>2210</v>
      </c>
      <c r="F403" s="4" t="s">
        <v>2211</v>
      </c>
      <c r="G403" s="4" t="s">
        <v>2262</v>
      </c>
      <c r="H403" s="4" t="s">
        <v>2263</v>
      </c>
      <c r="I403" s="4" t="s">
        <v>2264</v>
      </c>
      <c r="J403" s="4" t="s">
        <v>2217</v>
      </c>
      <c r="K403" s="4" t="s">
        <v>349</v>
      </c>
      <c r="L403" s="4" t="s">
        <v>694</v>
      </c>
    </row>
    <row r="404" spans="1:12">
      <c r="A404" s="4">
        <v>403</v>
      </c>
      <c r="B404" s="4" t="s">
        <v>130</v>
      </c>
      <c r="C404" s="4" t="s">
        <v>2210</v>
      </c>
      <c r="D404" s="4" t="s">
        <v>2211</v>
      </c>
      <c r="E404" s="4" t="s">
        <v>2210</v>
      </c>
      <c r="F404" s="4" t="s">
        <v>2211</v>
      </c>
      <c r="G404" s="4" t="s">
        <v>2265</v>
      </c>
      <c r="H404" s="4" t="s">
        <v>2266</v>
      </c>
      <c r="I404" s="4" t="s">
        <v>2267</v>
      </c>
      <c r="J404" s="4" t="s">
        <v>2217</v>
      </c>
      <c r="K404" s="4" t="s">
        <v>349</v>
      </c>
      <c r="L404" s="4" t="s">
        <v>694</v>
      </c>
    </row>
    <row r="405" spans="1:12">
      <c r="A405" s="4">
        <v>404</v>
      </c>
      <c r="B405" s="4" t="s">
        <v>130</v>
      </c>
      <c r="C405" s="4" t="s">
        <v>2210</v>
      </c>
      <c r="D405" s="4" t="s">
        <v>2211</v>
      </c>
      <c r="E405" s="4" t="s">
        <v>2210</v>
      </c>
      <c r="F405" s="4" t="s">
        <v>2211</v>
      </c>
      <c r="G405" s="4" t="s">
        <v>2214</v>
      </c>
      <c r="H405" s="4" t="s">
        <v>2215</v>
      </c>
      <c r="I405" s="4" t="s">
        <v>2216</v>
      </c>
      <c r="J405" s="4" t="s">
        <v>2217</v>
      </c>
      <c r="K405" s="4" t="s">
        <v>349</v>
      </c>
      <c r="L405" s="4" t="s">
        <v>694</v>
      </c>
    </row>
    <row r="406" spans="1:12">
      <c r="A406" s="4">
        <v>405</v>
      </c>
      <c r="B406" s="4" t="s">
        <v>130</v>
      </c>
      <c r="C406" s="4" t="s">
        <v>2210</v>
      </c>
      <c r="D406" s="4" t="s">
        <v>2211</v>
      </c>
      <c r="E406" s="4" t="s">
        <v>2210</v>
      </c>
      <c r="F406" s="4" t="s">
        <v>2211</v>
      </c>
      <c r="G406" s="4" t="s">
        <v>2268</v>
      </c>
      <c r="H406" s="4" t="s">
        <v>2269</v>
      </c>
      <c r="I406" s="4" t="s">
        <v>2270</v>
      </c>
      <c r="J406" s="4" t="s">
        <v>2217</v>
      </c>
      <c r="K406" s="4" t="s">
        <v>349</v>
      </c>
      <c r="L406" s="4" t="s">
        <v>694</v>
      </c>
    </row>
    <row r="407" spans="1:12">
      <c r="A407" s="4">
        <v>406</v>
      </c>
      <c r="B407" s="4" t="s">
        <v>130</v>
      </c>
      <c r="C407" s="4" t="s">
        <v>2210</v>
      </c>
      <c r="D407" s="4" t="s">
        <v>2211</v>
      </c>
      <c r="E407" s="4" t="s">
        <v>2210</v>
      </c>
      <c r="F407" s="4" t="s">
        <v>2211</v>
      </c>
      <c r="G407" s="4" t="s">
        <v>2218</v>
      </c>
      <c r="H407" s="4" t="s">
        <v>2219</v>
      </c>
      <c r="I407" s="4" t="s">
        <v>2220</v>
      </c>
      <c r="J407" s="4" t="s">
        <v>2217</v>
      </c>
      <c r="K407" s="4" t="s">
        <v>349</v>
      </c>
      <c r="L407" s="4" t="s">
        <v>694</v>
      </c>
    </row>
    <row r="408" spans="1:12">
      <c r="A408" s="4">
        <v>407</v>
      </c>
      <c r="B408" s="4" t="s">
        <v>130</v>
      </c>
      <c r="C408" s="4" t="s">
        <v>2210</v>
      </c>
      <c r="D408" s="4" t="s">
        <v>2211</v>
      </c>
      <c r="E408" s="4" t="s">
        <v>2210</v>
      </c>
      <c r="F408" s="4" t="s">
        <v>2211</v>
      </c>
      <c r="G408" s="4" t="s">
        <v>2271</v>
      </c>
      <c r="H408" s="4" t="s">
        <v>2272</v>
      </c>
      <c r="I408" s="4" t="s">
        <v>2273</v>
      </c>
      <c r="J408" s="4" t="s">
        <v>2217</v>
      </c>
      <c r="K408" s="4" t="s">
        <v>349</v>
      </c>
      <c r="L408" s="4" t="s">
        <v>694</v>
      </c>
    </row>
    <row r="409" spans="1:12">
      <c r="A409" s="4">
        <v>408</v>
      </c>
      <c r="B409" s="4" t="s">
        <v>130</v>
      </c>
      <c r="C409" s="4" t="s">
        <v>2210</v>
      </c>
      <c r="D409" s="4" t="s">
        <v>2211</v>
      </c>
      <c r="E409" s="4" t="s">
        <v>2210</v>
      </c>
      <c r="F409" s="4" t="s">
        <v>2211</v>
      </c>
      <c r="G409" s="4" t="s">
        <v>2274</v>
      </c>
      <c r="H409" s="4" t="s">
        <v>2275</v>
      </c>
      <c r="I409" s="4" t="s">
        <v>2276</v>
      </c>
      <c r="J409" s="4" t="s">
        <v>2217</v>
      </c>
      <c r="K409" s="4" t="s">
        <v>349</v>
      </c>
      <c r="L409" s="4" t="s">
        <v>694</v>
      </c>
    </row>
    <row r="410" spans="1:12">
      <c r="A410" s="4">
        <v>409</v>
      </c>
      <c r="B410" s="4" t="s">
        <v>130</v>
      </c>
      <c r="C410" s="4" t="s">
        <v>2210</v>
      </c>
      <c r="D410" s="4" t="s">
        <v>2211</v>
      </c>
      <c r="E410" s="4" t="s">
        <v>2210</v>
      </c>
      <c r="F410" s="4" t="s">
        <v>2211</v>
      </c>
      <c r="G410" s="4" t="s">
        <v>2277</v>
      </c>
      <c r="H410" s="4" t="s">
        <v>2278</v>
      </c>
      <c r="I410" s="4" t="s">
        <v>2279</v>
      </c>
      <c r="J410" s="4" t="s">
        <v>2217</v>
      </c>
      <c r="K410" s="4" t="s">
        <v>349</v>
      </c>
      <c r="L410" s="4" t="s">
        <v>694</v>
      </c>
    </row>
    <row r="411" spans="1:12">
      <c r="A411" s="4">
        <v>410</v>
      </c>
      <c r="B411" s="4" t="s">
        <v>130</v>
      </c>
      <c r="C411" s="4" t="s">
        <v>2210</v>
      </c>
      <c r="D411" s="4" t="s">
        <v>2211</v>
      </c>
      <c r="E411" s="4" t="s">
        <v>2210</v>
      </c>
      <c r="F411" s="4" t="s">
        <v>2211</v>
      </c>
      <c r="G411" s="4" t="s">
        <v>2280</v>
      </c>
      <c r="H411" s="4" t="s">
        <v>2281</v>
      </c>
      <c r="I411" s="4" t="s">
        <v>2282</v>
      </c>
      <c r="J411" s="4" t="s">
        <v>2217</v>
      </c>
      <c r="K411" s="4" t="s">
        <v>349</v>
      </c>
      <c r="L411" s="4" t="s">
        <v>694</v>
      </c>
    </row>
    <row r="412" spans="1:12">
      <c r="A412" s="4">
        <v>411</v>
      </c>
      <c r="B412" s="4" t="s">
        <v>130</v>
      </c>
      <c r="C412" s="4" t="s">
        <v>2210</v>
      </c>
      <c r="D412" s="4" t="s">
        <v>2211</v>
      </c>
      <c r="E412" s="4" t="s">
        <v>2283</v>
      </c>
      <c r="F412" s="4" t="s">
        <v>2284</v>
      </c>
      <c r="G412" s="4" t="s">
        <v>2214</v>
      </c>
      <c r="H412" s="4" t="s">
        <v>2215</v>
      </c>
      <c r="I412" s="4" t="s">
        <v>2216</v>
      </c>
      <c r="J412" s="4" t="s">
        <v>2217</v>
      </c>
      <c r="K412" s="4" t="s">
        <v>349</v>
      </c>
      <c r="L412" s="4" t="s">
        <v>694</v>
      </c>
    </row>
    <row r="413" spans="1:12">
      <c r="A413" s="4">
        <v>412</v>
      </c>
      <c r="B413" s="4" t="s">
        <v>130</v>
      </c>
      <c r="C413" s="4" t="s">
        <v>2210</v>
      </c>
      <c r="D413" s="4" t="s">
        <v>2211</v>
      </c>
      <c r="E413" s="4" t="s">
        <v>2283</v>
      </c>
      <c r="F413" s="4" t="s">
        <v>2284</v>
      </c>
      <c r="G413" s="4" t="s">
        <v>2218</v>
      </c>
      <c r="H413" s="4" t="s">
        <v>2219</v>
      </c>
      <c r="I413" s="4" t="s">
        <v>2220</v>
      </c>
      <c r="J413" s="4" t="s">
        <v>2217</v>
      </c>
      <c r="K413" s="4" t="s">
        <v>349</v>
      </c>
      <c r="L413" s="4" t="s">
        <v>694</v>
      </c>
    </row>
    <row r="414" spans="1:12">
      <c r="A414" s="4">
        <v>413</v>
      </c>
      <c r="B414" s="4" t="s">
        <v>130</v>
      </c>
      <c r="C414" s="4" t="s">
        <v>2285</v>
      </c>
      <c r="D414" s="4" t="s">
        <v>2286</v>
      </c>
      <c r="E414" s="4" t="s">
        <v>2285</v>
      </c>
      <c r="F414" s="4" t="s">
        <v>2286</v>
      </c>
      <c r="G414" s="4" t="s">
        <v>2287</v>
      </c>
      <c r="H414" s="4" t="s">
        <v>2288</v>
      </c>
      <c r="I414" s="4" t="s">
        <v>2289</v>
      </c>
      <c r="J414" s="4" t="s">
        <v>2290</v>
      </c>
      <c r="K414" s="4" t="s">
        <v>349</v>
      </c>
      <c r="L414" s="4" t="s">
        <v>694</v>
      </c>
    </row>
    <row r="415" spans="1:12">
      <c r="A415" s="4">
        <v>414</v>
      </c>
      <c r="B415" s="4" t="s">
        <v>130</v>
      </c>
      <c r="C415" s="4" t="s">
        <v>2285</v>
      </c>
      <c r="D415" s="4" t="s">
        <v>2286</v>
      </c>
      <c r="E415" s="4" t="s">
        <v>2285</v>
      </c>
      <c r="F415" s="4" t="s">
        <v>2286</v>
      </c>
      <c r="G415" s="4" t="s">
        <v>2291</v>
      </c>
      <c r="H415" s="4" t="s">
        <v>2292</v>
      </c>
      <c r="I415" s="4" t="s">
        <v>2293</v>
      </c>
      <c r="J415" s="4" t="s">
        <v>2290</v>
      </c>
      <c r="K415" s="4" t="s">
        <v>349</v>
      </c>
      <c r="L415" s="4" t="s">
        <v>694</v>
      </c>
    </row>
    <row r="416" spans="1:12">
      <c r="A416" s="4">
        <v>415</v>
      </c>
      <c r="B416" s="4" t="s">
        <v>130</v>
      </c>
      <c r="C416" s="4" t="s">
        <v>2285</v>
      </c>
      <c r="D416" s="4" t="s">
        <v>2286</v>
      </c>
      <c r="E416" s="4" t="s">
        <v>2285</v>
      </c>
      <c r="F416" s="4" t="s">
        <v>2286</v>
      </c>
      <c r="G416" s="4" t="s">
        <v>2294</v>
      </c>
      <c r="H416" s="4" t="s">
        <v>2295</v>
      </c>
      <c r="I416" s="4" t="s">
        <v>2296</v>
      </c>
      <c r="J416" s="4" t="s">
        <v>2290</v>
      </c>
      <c r="K416" s="4" t="s">
        <v>349</v>
      </c>
      <c r="L416" s="4" t="s">
        <v>694</v>
      </c>
    </row>
    <row r="417" spans="1:12">
      <c r="A417" s="4">
        <v>416</v>
      </c>
      <c r="B417" s="4" t="s">
        <v>130</v>
      </c>
      <c r="C417" s="4" t="s">
        <v>2285</v>
      </c>
      <c r="D417" s="4" t="s">
        <v>2286</v>
      </c>
      <c r="E417" s="4" t="s">
        <v>2285</v>
      </c>
      <c r="F417" s="4" t="s">
        <v>2286</v>
      </c>
      <c r="G417" s="4" t="s">
        <v>2297</v>
      </c>
      <c r="H417" s="4" t="s">
        <v>2298</v>
      </c>
      <c r="I417" s="4" t="s">
        <v>2299</v>
      </c>
      <c r="J417" s="4" t="s">
        <v>2290</v>
      </c>
      <c r="K417" s="4" t="s">
        <v>349</v>
      </c>
      <c r="L417" s="4" t="s">
        <v>694</v>
      </c>
    </row>
    <row r="418" spans="1:12">
      <c r="A418" s="4">
        <v>417</v>
      </c>
      <c r="B418" s="4" t="s">
        <v>130</v>
      </c>
      <c r="C418" s="4" t="s">
        <v>2285</v>
      </c>
      <c r="D418" s="4" t="s">
        <v>2286</v>
      </c>
      <c r="E418" s="4" t="s">
        <v>2285</v>
      </c>
      <c r="F418" s="4" t="s">
        <v>2286</v>
      </c>
      <c r="G418" s="4" t="s">
        <v>2300</v>
      </c>
      <c r="H418" s="4" t="s">
        <v>2301</v>
      </c>
      <c r="I418" s="4" t="s">
        <v>2302</v>
      </c>
      <c r="J418" s="4" t="s">
        <v>2290</v>
      </c>
      <c r="K418" s="4" t="s">
        <v>349</v>
      </c>
      <c r="L418" s="4" t="s">
        <v>694</v>
      </c>
    </row>
    <row r="419" spans="1:12">
      <c r="A419" s="4">
        <v>418</v>
      </c>
      <c r="B419" s="4" t="s">
        <v>130</v>
      </c>
      <c r="C419" s="4" t="s">
        <v>2303</v>
      </c>
      <c r="D419" s="4" t="s">
        <v>2304</v>
      </c>
      <c r="E419" s="4" t="s">
        <v>2305</v>
      </c>
      <c r="F419" s="4" t="s">
        <v>2306</v>
      </c>
      <c r="G419" s="4" t="s">
        <v>2307</v>
      </c>
      <c r="H419" s="4" t="s">
        <v>2308</v>
      </c>
      <c r="I419" s="4" t="s">
        <v>2309</v>
      </c>
      <c r="J419" s="4" t="s">
        <v>2310</v>
      </c>
      <c r="K419" s="4" t="s">
        <v>349</v>
      </c>
      <c r="L419" s="4" t="s">
        <v>694</v>
      </c>
    </row>
    <row r="420" spans="1:12">
      <c r="A420" s="4">
        <v>419</v>
      </c>
      <c r="B420" s="4" t="s">
        <v>130</v>
      </c>
      <c r="C420" s="4" t="s">
        <v>2303</v>
      </c>
      <c r="D420" s="4" t="s">
        <v>2304</v>
      </c>
      <c r="E420" s="4" t="s">
        <v>2305</v>
      </c>
      <c r="F420" s="4" t="s">
        <v>2306</v>
      </c>
      <c r="G420" s="4" t="s">
        <v>2311</v>
      </c>
      <c r="H420" s="4" t="s">
        <v>2312</v>
      </c>
      <c r="I420" s="4" t="s">
        <v>2313</v>
      </c>
      <c r="J420" s="4" t="s">
        <v>2310</v>
      </c>
      <c r="K420" s="4" t="s">
        <v>349</v>
      </c>
      <c r="L420" s="4" t="s">
        <v>694</v>
      </c>
    </row>
    <row r="421" spans="1:12">
      <c r="A421" s="4">
        <v>420</v>
      </c>
      <c r="B421" s="4" t="s">
        <v>130</v>
      </c>
      <c r="C421" s="4" t="s">
        <v>2303</v>
      </c>
      <c r="D421" s="4" t="s">
        <v>2304</v>
      </c>
      <c r="E421" s="4" t="s">
        <v>2314</v>
      </c>
      <c r="F421" s="4" t="s">
        <v>2315</v>
      </c>
      <c r="G421" s="4" t="s">
        <v>2316</v>
      </c>
      <c r="H421" s="4" t="s">
        <v>2317</v>
      </c>
      <c r="I421" s="4" t="s">
        <v>2318</v>
      </c>
      <c r="J421" s="4" t="s">
        <v>2310</v>
      </c>
      <c r="K421" s="4" t="s">
        <v>349</v>
      </c>
      <c r="L421" s="4" t="s">
        <v>694</v>
      </c>
    </row>
    <row r="422" spans="1:12">
      <c r="A422" s="4">
        <v>421</v>
      </c>
      <c r="B422" s="4" t="s">
        <v>130</v>
      </c>
      <c r="C422" s="4" t="s">
        <v>2303</v>
      </c>
      <c r="D422" s="4" t="s">
        <v>2304</v>
      </c>
      <c r="E422" s="4" t="s">
        <v>2314</v>
      </c>
      <c r="F422" s="4" t="s">
        <v>2315</v>
      </c>
      <c r="G422" s="4" t="s">
        <v>2319</v>
      </c>
      <c r="H422" s="4" t="s">
        <v>2320</v>
      </c>
      <c r="I422" s="4" t="s">
        <v>2321</v>
      </c>
      <c r="J422" s="4" t="s">
        <v>2322</v>
      </c>
      <c r="K422" s="4" t="s">
        <v>349</v>
      </c>
      <c r="L422" s="4" t="s">
        <v>694</v>
      </c>
    </row>
    <row r="423" spans="1:12">
      <c r="A423" s="4">
        <v>422</v>
      </c>
      <c r="B423" s="4" t="s">
        <v>130</v>
      </c>
      <c r="C423" s="4" t="s">
        <v>2303</v>
      </c>
      <c r="D423" s="4" t="s">
        <v>2304</v>
      </c>
      <c r="E423" s="4" t="s">
        <v>2323</v>
      </c>
      <c r="F423" s="4" t="s">
        <v>2324</v>
      </c>
      <c r="G423" s="4" t="s">
        <v>2325</v>
      </c>
      <c r="H423" s="4" t="s">
        <v>2326</v>
      </c>
      <c r="I423" s="4" t="s">
        <v>2327</v>
      </c>
      <c r="J423" s="4" t="s">
        <v>2310</v>
      </c>
      <c r="K423" s="4" t="s">
        <v>349</v>
      </c>
      <c r="L423" s="4" t="s">
        <v>694</v>
      </c>
    </row>
    <row r="424" spans="1:12">
      <c r="A424" s="4">
        <v>423</v>
      </c>
      <c r="B424" s="4" t="s">
        <v>130</v>
      </c>
      <c r="C424" s="4" t="s">
        <v>2303</v>
      </c>
      <c r="D424" s="4" t="s">
        <v>2304</v>
      </c>
      <c r="E424" s="4" t="s">
        <v>2323</v>
      </c>
      <c r="F424" s="4" t="s">
        <v>2324</v>
      </c>
      <c r="G424" s="4" t="s">
        <v>2328</v>
      </c>
      <c r="H424" s="4" t="s">
        <v>2329</v>
      </c>
      <c r="I424" s="4" t="s">
        <v>2330</v>
      </c>
      <c r="J424" s="4" t="s">
        <v>2310</v>
      </c>
      <c r="K424" s="4" t="s">
        <v>349</v>
      </c>
      <c r="L424" s="4" t="s">
        <v>694</v>
      </c>
    </row>
    <row r="425" spans="1:12">
      <c r="A425" s="4">
        <v>424</v>
      </c>
      <c r="B425" s="4" t="s">
        <v>130</v>
      </c>
      <c r="C425" s="4" t="s">
        <v>2303</v>
      </c>
      <c r="D425" s="4" t="s">
        <v>2304</v>
      </c>
      <c r="E425" s="4" t="s">
        <v>2323</v>
      </c>
      <c r="F425" s="4" t="s">
        <v>2324</v>
      </c>
      <c r="G425" s="4" t="s">
        <v>2331</v>
      </c>
      <c r="H425" s="4" t="s">
        <v>2332</v>
      </c>
      <c r="I425" s="4" t="s">
        <v>2333</v>
      </c>
      <c r="J425" s="4" t="s">
        <v>2310</v>
      </c>
      <c r="K425" s="4" t="s">
        <v>349</v>
      </c>
      <c r="L425" s="4" t="s">
        <v>694</v>
      </c>
    </row>
    <row r="426" spans="1:12">
      <c r="A426" s="4">
        <v>425</v>
      </c>
      <c r="B426" s="4" t="s">
        <v>130</v>
      </c>
      <c r="C426" s="4" t="s">
        <v>2303</v>
      </c>
      <c r="D426" s="4" t="s">
        <v>2304</v>
      </c>
      <c r="E426" s="4" t="s">
        <v>2323</v>
      </c>
      <c r="F426" s="4" t="s">
        <v>2324</v>
      </c>
      <c r="G426" s="4" t="s">
        <v>2334</v>
      </c>
      <c r="H426" s="4" t="s">
        <v>2335</v>
      </c>
      <c r="I426" s="4" t="s">
        <v>2336</v>
      </c>
      <c r="J426" s="4" t="s">
        <v>2310</v>
      </c>
      <c r="K426" s="4" t="s">
        <v>349</v>
      </c>
      <c r="L426" s="4" t="s">
        <v>694</v>
      </c>
    </row>
    <row r="427" spans="1:12">
      <c r="A427" s="4">
        <v>426</v>
      </c>
      <c r="B427" s="4" t="s">
        <v>130</v>
      </c>
      <c r="C427" s="4" t="s">
        <v>2303</v>
      </c>
      <c r="D427" s="4" t="s">
        <v>2304</v>
      </c>
      <c r="E427" s="4" t="s">
        <v>2323</v>
      </c>
      <c r="F427" s="4" t="s">
        <v>2324</v>
      </c>
      <c r="G427" s="4" t="s">
        <v>2337</v>
      </c>
      <c r="H427" s="4" t="s">
        <v>2338</v>
      </c>
      <c r="I427" s="4" t="s">
        <v>2339</v>
      </c>
      <c r="J427" s="4" t="s">
        <v>2310</v>
      </c>
      <c r="K427" s="4" t="s">
        <v>349</v>
      </c>
      <c r="L427" s="4" t="s">
        <v>694</v>
      </c>
    </row>
    <row r="428" spans="1:12">
      <c r="A428" s="4">
        <v>427</v>
      </c>
      <c r="B428" s="4" t="s">
        <v>130</v>
      </c>
      <c r="C428" s="4" t="s">
        <v>2303</v>
      </c>
      <c r="D428" s="4" t="s">
        <v>2304</v>
      </c>
      <c r="E428" s="4" t="s">
        <v>2323</v>
      </c>
      <c r="F428" s="4" t="s">
        <v>2324</v>
      </c>
      <c r="G428" s="4" t="s">
        <v>2340</v>
      </c>
      <c r="H428" s="4" t="s">
        <v>2341</v>
      </c>
      <c r="I428" s="4" t="s">
        <v>2342</v>
      </c>
      <c r="J428" s="4" t="s">
        <v>2310</v>
      </c>
      <c r="K428" s="4" t="s">
        <v>347</v>
      </c>
      <c r="L428" s="4" t="s">
        <v>694</v>
      </c>
    </row>
    <row r="429" spans="1:12">
      <c r="A429" s="4">
        <v>428</v>
      </c>
      <c r="B429" s="4" t="s">
        <v>130</v>
      </c>
      <c r="C429" s="4" t="s">
        <v>2303</v>
      </c>
      <c r="D429" s="4" t="s">
        <v>2304</v>
      </c>
      <c r="E429" s="4" t="s">
        <v>2323</v>
      </c>
      <c r="F429" s="4" t="s">
        <v>2324</v>
      </c>
      <c r="G429" s="4" t="s">
        <v>2340</v>
      </c>
      <c r="H429" s="4" t="s">
        <v>2341</v>
      </c>
      <c r="I429" s="4" t="s">
        <v>2342</v>
      </c>
      <c r="J429" s="4" t="s">
        <v>2310</v>
      </c>
      <c r="K429" s="4" t="s">
        <v>349</v>
      </c>
      <c r="L429" s="4" t="s">
        <v>694</v>
      </c>
    </row>
    <row r="430" spans="1:12">
      <c r="A430" s="4">
        <v>429</v>
      </c>
      <c r="B430" s="4" t="s">
        <v>130</v>
      </c>
      <c r="C430" s="4" t="s">
        <v>2303</v>
      </c>
      <c r="D430" s="4" t="s">
        <v>2304</v>
      </c>
      <c r="E430" s="4" t="s">
        <v>2323</v>
      </c>
      <c r="F430" s="4" t="s">
        <v>2324</v>
      </c>
      <c r="G430" s="4" t="s">
        <v>2340</v>
      </c>
      <c r="H430" s="4" t="s">
        <v>2341</v>
      </c>
      <c r="I430" s="4" t="s">
        <v>2342</v>
      </c>
      <c r="J430" s="4" t="s">
        <v>2310</v>
      </c>
      <c r="K430" s="4" t="s">
        <v>348</v>
      </c>
      <c r="L430" s="4" t="s">
        <v>694</v>
      </c>
    </row>
    <row r="431" spans="1:12">
      <c r="A431" s="4">
        <v>430</v>
      </c>
      <c r="B431" s="4" t="s">
        <v>130</v>
      </c>
      <c r="C431" s="4" t="s">
        <v>2303</v>
      </c>
      <c r="D431" s="4" t="s">
        <v>2304</v>
      </c>
      <c r="E431" s="4" t="s">
        <v>2323</v>
      </c>
      <c r="F431" s="4" t="s">
        <v>2324</v>
      </c>
      <c r="G431" s="4" t="s">
        <v>2343</v>
      </c>
      <c r="H431" s="4" t="s">
        <v>2344</v>
      </c>
      <c r="I431" s="4" t="s">
        <v>2345</v>
      </c>
      <c r="J431" s="4" t="s">
        <v>2310</v>
      </c>
      <c r="K431" s="4" t="s">
        <v>349</v>
      </c>
      <c r="L431" s="4" t="s">
        <v>694</v>
      </c>
    </row>
    <row r="432" spans="1:12">
      <c r="A432" s="4">
        <v>431</v>
      </c>
      <c r="B432" s="4" t="s">
        <v>130</v>
      </c>
      <c r="C432" s="4" t="s">
        <v>2303</v>
      </c>
      <c r="D432" s="4" t="s">
        <v>2304</v>
      </c>
      <c r="E432" s="4" t="s">
        <v>2323</v>
      </c>
      <c r="F432" s="4" t="s">
        <v>2324</v>
      </c>
      <c r="G432" s="4" t="s">
        <v>2311</v>
      </c>
      <c r="H432" s="4" t="s">
        <v>2312</v>
      </c>
      <c r="I432" s="4" t="s">
        <v>2313</v>
      </c>
      <c r="J432" s="4" t="s">
        <v>2310</v>
      </c>
      <c r="K432" s="4" t="s">
        <v>349</v>
      </c>
      <c r="L432" s="4" t="s">
        <v>694</v>
      </c>
    </row>
    <row r="433" spans="1:12">
      <c r="A433" s="4">
        <v>432</v>
      </c>
      <c r="B433" s="4" t="s">
        <v>130</v>
      </c>
      <c r="C433" s="4" t="s">
        <v>2303</v>
      </c>
      <c r="D433" s="4" t="s">
        <v>2304</v>
      </c>
      <c r="E433" s="4" t="s">
        <v>2323</v>
      </c>
      <c r="F433" s="4" t="s">
        <v>2324</v>
      </c>
      <c r="G433" s="4" t="s">
        <v>2346</v>
      </c>
      <c r="H433" s="4" t="s">
        <v>2347</v>
      </c>
      <c r="I433" s="4" t="s">
        <v>2348</v>
      </c>
      <c r="J433" s="4" t="s">
        <v>2310</v>
      </c>
      <c r="K433" s="4" t="s">
        <v>349</v>
      </c>
      <c r="L433" s="4" t="s">
        <v>694</v>
      </c>
    </row>
    <row r="434" spans="1:12">
      <c r="A434" s="4">
        <v>433</v>
      </c>
      <c r="B434" s="4" t="s">
        <v>130</v>
      </c>
      <c r="C434" s="4" t="s">
        <v>2303</v>
      </c>
      <c r="D434" s="4" t="s">
        <v>2304</v>
      </c>
      <c r="E434" s="4" t="s">
        <v>2323</v>
      </c>
      <c r="F434" s="4" t="s">
        <v>2324</v>
      </c>
      <c r="G434" s="4" t="s">
        <v>2349</v>
      </c>
      <c r="H434" s="4" t="s">
        <v>2350</v>
      </c>
      <c r="I434" s="4" t="s">
        <v>2351</v>
      </c>
      <c r="J434" s="4" t="s">
        <v>2310</v>
      </c>
      <c r="K434" s="4" t="s">
        <v>349</v>
      </c>
      <c r="L434" s="4" t="s">
        <v>694</v>
      </c>
    </row>
    <row r="435" spans="1:12">
      <c r="A435" s="4">
        <v>434</v>
      </c>
      <c r="B435" s="4" t="s">
        <v>130</v>
      </c>
      <c r="C435" s="4" t="s">
        <v>2303</v>
      </c>
      <c r="D435" s="4" t="s">
        <v>2304</v>
      </c>
      <c r="E435" s="4" t="s">
        <v>2323</v>
      </c>
      <c r="F435" s="4" t="s">
        <v>2324</v>
      </c>
      <c r="G435" s="4" t="s">
        <v>2352</v>
      </c>
      <c r="H435" s="4" t="s">
        <v>2353</v>
      </c>
      <c r="I435" s="4" t="s">
        <v>2354</v>
      </c>
      <c r="J435" s="4" t="s">
        <v>2310</v>
      </c>
      <c r="K435" s="4" t="s">
        <v>349</v>
      </c>
      <c r="L435" s="4" t="s">
        <v>694</v>
      </c>
    </row>
    <row r="436" spans="1:12">
      <c r="A436" s="4">
        <v>435</v>
      </c>
      <c r="B436" s="4" t="s">
        <v>130</v>
      </c>
      <c r="C436" s="4" t="s">
        <v>2303</v>
      </c>
      <c r="D436" s="4" t="s">
        <v>2304</v>
      </c>
      <c r="E436" s="4" t="s">
        <v>2323</v>
      </c>
      <c r="F436" s="4" t="s">
        <v>2324</v>
      </c>
      <c r="G436" s="4" t="s">
        <v>2355</v>
      </c>
      <c r="H436" s="4" t="s">
        <v>2356</v>
      </c>
      <c r="I436" s="4" t="s">
        <v>2357</v>
      </c>
      <c r="J436" s="4" t="s">
        <v>2310</v>
      </c>
      <c r="K436" s="4" t="s">
        <v>349</v>
      </c>
      <c r="L436" s="4" t="s">
        <v>694</v>
      </c>
    </row>
    <row r="437" spans="1:12">
      <c r="A437" s="4">
        <v>436</v>
      </c>
      <c r="B437" s="4" t="s">
        <v>130</v>
      </c>
      <c r="C437" s="4" t="s">
        <v>2303</v>
      </c>
      <c r="D437" s="4" t="s">
        <v>2304</v>
      </c>
      <c r="E437" s="4" t="s">
        <v>2358</v>
      </c>
      <c r="F437" s="4" t="s">
        <v>2359</v>
      </c>
      <c r="G437" s="4" t="s">
        <v>2311</v>
      </c>
      <c r="H437" s="4" t="s">
        <v>2312</v>
      </c>
      <c r="I437" s="4" t="s">
        <v>2313</v>
      </c>
      <c r="J437" s="4" t="s">
        <v>2310</v>
      </c>
      <c r="K437" s="4" t="s">
        <v>349</v>
      </c>
      <c r="L437" s="4" t="s">
        <v>694</v>
      </c>
    </row>
    <row r="438" spans="1:12">
      <c r="A438" s="4">
        <v>437</v>
      </c>
      <c r="B438" s="4" t="s">
        <v>130</v>
      </c>
      <c r="C438" s="4" t="s">
        <v>2303</v>
      </c>
      <c r="D438" s="4" t="s">
        <v>2304</v>
      </c>
      <c r="E438" s="4" t="s">
        <v>2303</v>
      </c>
      <c r="F438" s="4" t="s">
        <v>2304</v>
      </c>
      <c r="G438" s="4" t="s">
        <v>2360</v>
      </c>
      <c r="H438" s="4" t="s">
        <v>2361</v>
      </c>
      <c r="I438" s="4" t="s">
        <v>2362</v>
      </c>
      <c r="J438" s="4" t="s">
        <v>2310</v>
      </c>
      <c r="K438" s="4" t="s">
        <v>347</v>
      </c>
      <c r="L438" s="4" t="s">
        <v>694</v>
      </c>
    </row>
    <row r="439" spans="1:12">
      <c r="A439" s="4">
        <v>438</v>
      </c>
      <c r="B439" s="4" t="s">
        <v>130</v>
      </c>
      <c r="C439" s="4" t="s">
        <v>2303</v>
      </c>
      <c r="D439" s="4" t="s">
        <v>2304</v>
      </c>
      <c r="E439" s="4" t="s">
        <v>2303</v>
      </c>
      <c r="F439" s="4" t="s">
        <v>2304</v>
      </c>
      <c r="G439" s="4" t="s">
        <v>2363</v>
      </c>
      <c r="H439" s="4" t="s">
        <v>2364</v>
      </c>
      <c r="I439" s="4" t="s">
        <v>2365</v>
      </c>
      <c r="J439" s="4" t="s">
        <v>2310</v>
      </c>
      <c r="K439" s="4" t="s">
        <v>349</v>
      </c>
      <c r="L439" s="4" t="s">
        <v>694</v>
      </c>
    </row>
    <row r="440" spans="1:12">
      <c r="A440" s="4">
        <v>439</v>
      </c>
      <c r="B440" s="4" t="s">
        <v>130</v>
      </c>
      <c r="C440" s="4" t="s">
        <v>2303</v>
      </c>
      <c r="D440" s="4" t="s">
        <v>2304</v>
      </c>
      <c r="E440" s="4" t="s">
        <v>2303</v>
      </c>
      <c r="F440" s="4" t="s">
        <v>2304</v>
      </c>
      <c r="G440" s="4" t="s">
        <v>2311</v>
      </c>
      <c r="H440" s="4" t="s">
        <v>2312</v>
      </c>
      <c r="I440" s="4" t="s">
        <v>2313</v>
      </c>
      <c r="J440" s="4" t="s">
        <v>2310</v>
      </c>
      <c r="K440" s="4" t="s">
        <v>349</v>
      </c>
      <c r="L440" s="4" t="s">
        <v>694</v>
      </c>
    </row>
    <row r="441" spans="1:12">
      <c r="A441" s="4">
        <v>440</v>
      </c>
      <c r="B441" s="4" t="s">
        <v>130</v>
      </c>
      <c r="C441" s="4" t="s">
        <v>2303</v>
      </c>
      <c r="D441" s="4" t="s">
        <v>2304</v>
      </c>
      <c r="E441" s="4" t="s">
        <v>2303</v>
      </c>
      <c r="F441" s="4" t="s">
        <v>2304</v>
      </c>
      <c r="G441" s="4" t="s">
        <v>2366</v>
      </c>
      <c r="H441" s="4" t="s">
        <v>2367</v>
      </c>
      <c r="I441" s="4" t="s">
        <v>2368</v>
      </c>
      <c r="J441" s="4" t="s">
        <v>2310</v>
      </c>
      <c r="K441" s="4" t="s">
        <v>349</v>
      </c>
      <c r="L441" s="4" t="s">
        <v>694</v>
      </c>
    </row>
    <row r="442" spans="1:12">
      <c r="A442" s="4">
        <v>441</v>
      </c>
      <c r="B442" s="4" t="s">
        <v>130</v>
      </c>
      <c r="C442" s="4" t="s">
        <v>2303</v>
      </c>
      <c r="D442" s="4" t="s">
        <v>2304</v>
      </c>
      <c r="E442" s="4" t="s">
        <v>2303</v>
      </c>
      <c r="F442" s="4" t="s">
        <v>2304</v>
      </c>
      <c r="G442" s="4" t="s">
        <v>2369</v>
      </c>
      <c r="H442" s="4" t="s">
        <v>2370</v>
      </c>
      <c r="I442" s="4" t="s">
        <v>2371</v>
      </c>
      <c r="J442" s="4" t="s">
        <v>2310</v>
      </c>
      <c r="K442" s="4" t="s">
        <v>349</v>
      </c>
      <c r="L442" s="4" t="s">
        <v>694</v>
      </c>
    </row>
    <row r="443" spans="1:12">
      <c r="A443" s="4">
        <v>442</v>
      </c>
      <c r="B443" s="4" t="s">
        <v>130</v>
      </c>
      <c r="C443" s="4" t="s">
        <v>2303</v>
      </c>
      <c r="D443" s="4" t="s">
        <v>2304</v>
      </c>
      <c r="E443" s="4" t="s">
        <v>2303</v>
      </c>
      <c r="F443" s="4" t="s">
        <v>2304</v>
      </c>
      <c r="G443" s="4" t="s">
        <v>2319</v>
      </c>
      <c r="H443" s="4" t="s">
        <v>2320</v>
      </c>
      <c r="I443" s="4" t="s">
        <v>2321</v>
      </c>
      <c r="J443" s="4" t="s">
        <v>2322</v>
      </c>
      <c r="K443" s="4" t="s">
        <v>347</v>
      </c>
      <c r="L443" s="4" t="s">
        <v>694</v>
      </c>
    </row>
    <row r="444" spans="1:12">
      <c r="A444" s="4">
        <v>443</v>
      </c>
      <c r="B444" s="4" t="s">
        <v>130</v>
      </c>
      <c r="C444" s="4" t="s">
        <v>2303</v>
      </c>
      <c r="D444" s="4" t="s">
        <v>2304</v>
      </c>
      <c r="E444" s="4" t="s">
        <v>2303</v>
      </c>
      <c r="F444" s="4" t="s">
        <v>2304</v>
      </c>
      <c r="G444" s="4" t="s">
        <v>2319</v>
      </c>
      <c r="H444" s="4" t="s">
        <v>2320</v>
      </c>
      <c r="I444" s="4" t="s">
        <v>2321</v>
      </c>
      <c r="J444" s="4" t="s">
        <v>2322</v>
      </c>
      <c r="K444" s="4" t="s">
        <v>349</v>
      </c>
      <c r="L444" s="4" t="s">
        <v>694</v>
      </c>
    </row>
    <row r="445" spans="1:12">
      <c r="A445" s="4">
        <v>444</v>
      </c>
      <c r="B445" s="4" t="s">
        <v>130</v>
      </c>
      <c r="C445" s="4" t="s">
        <v>2303</v>
      </c>
      <c r="D445" s="4" t="s">
        <v>2304</v>
      </c>
      <c r="E445" s="4" t="s">
        <v>2303</v>
      </c>
      <c r="F445" s="4" t="s">
        <v>2304</v>
      </c>
      <c r="G445" s="4" t="s">
        <v>2319</v>
      </c>
      <c r="H445" s="4" t="s">
        <v>2320</v>
      </c>
      <c r="I445" s="4" t="s">
        <v>2321</v>
      </c>
      <c r="J445" s="4" t="s">
        <v>2322</v>
      </c>
      <c r="K445" s="4" t="s">
        <v>348</v>
      </c>
      <c r="L445" s="4" t="s">
        <v>694</v>
      </c>
    </row>
    <row r="446" spans="1:12">
      <c r="A446" s="4">
        <v>445</v>
      </c>
      <c r="B446" s="4" t="s">
        <v>130</v>
      </c>
      <c r="C446" s="4" t="s">
        <v>2303</v>
      </c>
      <c r="D446" s="4" t="s">
        <v>2304</v>
      </c>
      <c r="E446" s="4" t="s">
        <v>2303</v>
      </c>
      <c r="F446" s="4" t="s">
        <v>2304</v>
      </c>
      <c r="G446" s="4" t="s">
        <v>2372</v>
      </c>
      <c r="H446" s="4" t="s">
        <v>2373</v>
      </c>
      <c r="I446" s="4" t="s">
        <v>2374</v>
      </c>
      <c r="J446" s="4" t="s">
        <v>2310</v>
      </c>
      <c r="K446" s="4" t="s">
        <v>349</v>
      </c>
      <c r="L446" s="4" t="s">
        <v>694</v>
      </c>
    </row>
    <row r="447" spans="1:12">
      <c r="A447" s="4">
        <v>446</v>
      </c>
      <c r="B447" s="4" t="s">
        <v>130</v>
      </c>
      <c r="C447" s="4" t="s">
        <v>2303</v>
      </c>
      <c r="D447" s="4" t="s">
        <v>2304</v>
      </c>
      <c r="E447" s="4" t="s">
        <v>2375</v>
      </c>
      <c r="F447" s="4" t="s">
        <v>2376</v>
      </c>
      <c r="G447" s="4" t="s">
        <v>2377</v>
      </c>
      <c r="H447" s="4" t="s">
        <v>2378</v>
      </c>
      <c r="I447" s="4" t="s">
        <v>2379</v>
      </c>
      <c r="J447" s="4" t="s">
        <v>2310</v>
      </c>
      <c r="K447" s="4" t="s">
        <v>349</v>
      </c>
      <c r="L447" s="4" t="s">
        <v>694</v>
      </c>
    </row>
    <row r="448" spans="1:12">
      <c r="A448" s="4">
        <v>447</v>
      </c>
      <c r="B448" s="4" t="s">
        <v>130</v>
      </c>
      <c r="C448" s="4" t="s">
        <v>2303</v>
      </c>
      <c r="D448" s="4" t="s">
        <v>2304</v>
      </c>
      <c r="E448" s="4" t="s">
        <v>2375</v>
      </c>
      <c r="F448" s="4" t="s">
        <v>2376</v>
      </c>
      <c r="G448" s="4" t="s">
        <v>2311</v>
      </c>
      <c r="H448" s="4" t="s">
        <v>2312</v>
      </c>
      <c r="I448" s="4" t="s">
        <v>2313</v>
      </c>
      <c r="J448" s="4" t="s">
        <v>2310</v>
      </c>
      <c r="K448" s="4" t="s">
        <v>349</v>
      </c>
      <c r="L448" s="4" t="s">
        <v>694</v>
      </c>
    </row>
    <row r="449" spans="1:12">
      <c r="A449" s="4">
        <v>448</v>
      </c>
      <c r="B449" s="4" t="s">
        <v>130</v>
      </c>
      <c r="C449" s="4" t="s">
        <v>2303</v>
      </c>
      <c r="D449" s="4" t="s">
        <v>2304</v>
      </c>
      <c r="E449" s="4" t="s">
        <v>2380</v>
      </c>
      <c r="F449" s="4" t="s">
        <v>2381</v>
      </c>
      <c r="G449" s="4" t="s">
        <v>2311</v>
      </c>
      <c r="H449" s="4" t="s">
        <v>2312</v>
      </c>
      <c r="I449" s="4" t="s">
        <v>2313</v>
      </c>
      <c r="J449" s="4" t="s">
        <v>2310</v>
      </c>
      <c r="K449" s="4" t="s">
        <v>349</v>
      </c>
      <c r="L449" s="4" t="s">
        <v>694</v>
      </c>
    </row>
    <row r="450" spans="1:12">
      <c r="A450" s="4">
        <v>449</v>
      </c>
      <c r="B450" s="4" t="s">
        <v>130</v>
      </c>
      <c r="C450" s="4" t="s">
        <v>2382</v>
      </c>
      <c r="D450" s="4" t="s">
        <v>2383</v>
      </c>
      <c r="E450" s="4" t="s">
        <v>2382</v>
      </c>
      <c r="F450" s="4" t="s">
        <v>2383</v>
      </c>
      <c r="G450" s="4" t="s">
        <v>2384</v>
      </c>
      <c r="H450" s="4" t="s">
        <v>2385</v>
      </c>
      <c r="I450" s="4" t="s">
        <v>2386</v>
      </c>
      <c r="J450" s="4" t="s">
        <v>2387</v>
      </c>
      <c r="K450" s="4" t="s">
        <v>349</v>
      </c>
      <c r="L450" s="4" t="s">
        <v>694</v>
      </c>
    </row>
    <row r="451" spans="1:12">
      <c r="A451" s="4">
        <v>450</v>
      </c>
      <c r="B451" s="4" t="s">
        <v>130</v>
      </c>
      <c r="C451" s="4" t="s">
        <v>2382</v>
      </c>
      <c r="D451" s="4" t="s">
        <v>2383</v>
      </c>
      <c r="E451" s="4" t="s">
        <v>2382</v>
      </c>
      <c r="F451" s="4" t="s">
        <v>2383</v>
      </c>
      <c r="G451" s="4" t="s">
        <v>2388</v>
      </c>
      <c r="H451" s="4" t="s">
        <v>1647</v>
      </c>
      <c r="I451" s="4" t="s">
        <v>2389</v>
      </c>
      <c r="J451" s="4" t="s">
        <v>2387</v>
      </c>
      <c r="K451" s="4" t="s">
        <v>349</v>
      </c>
      <c r="L451" s="4" t="s">
        <v>694</v>
      </c>
    </row>
    <row r="452" spans="1:12">
      <c r="A452" s="4">
        <v>451</v>
      </c>
      <c r="B452" s="4" t="s">
        <v>130</v>
      </c>
      <c r="C452" s="4" t="s">
        <v>2382</v>
      </c>
      <c r="D452" s="4" t="s">
        <v>2383</v>
      </c>
      <c r="E452" s="4" t="s">
        <v>2382</v>
      </c>
      <c r="F452" s="4" t="s">
        <v>2383</v>
      </c>
      <c r="G452" s="4" t="s">
        <v>2390</v>
      </c>
      <c r="H452" s="4" t="s">
        <v>2391</v>
      </c>
      <c r="I452" s="4" t="s">
        <v>2392</v>
      </c>
      <c r="J452" s="4" t="s">
        <v>2387</v>
      </c>
      <c r="K452" s="4" t="s">
        <v>349</v>
      </c>
      <c r="L452" s="4" t="s">
        <v>694</v>
      </c>
    </row>
    <row r="453" spans="1:12">
      <c r="A453" s="4">
        <v>452</v>
      </c>
      <c r="B453" s="4" t="s">
        <v>130</v>
      </c>
      <c r="C453" s="4" t="s">
        <v>2393</v>
      </c>
      <c r="D453" s="4" t="s">
        <v>2394</v>
      </c>
      <c r="E453" s="4" t="s">
        <v>2395</v>
      </c>
      <c r="F453" s="4" t="s">
        <v>2396</v>
      </c>
      <c r="G453" s="4" t="s">
        <v>2388</v>
      </c>
      <c r="H453" s="4" t="s">
        <v>1647</v>
      </c>
      <c r="I453" s="4" t="s">
        <v>2389</v>
      </c>
      <c r="J453" s="4" t="s">
        <v>2387</v>
      </c>
      <c r="K453" s="4" t="s">
        <v>349</v>
      </c>
      <c r="L453" s="4" t="s">
        <v>694</v>
      </c>
    </row>
    <row r="454" spans="1:12">
      <c r="A454" s="4">
        <v>453</v>
      </c>
      <c r="B454" s="4" t="s">
        <v>130</v>
      </c>
      <c r="C454" s="4" t="s">
        <v>2393</v>
      </c>
      <c r="D454" s="4" t="s">
        <v>2394</v>
      </c>
      <c r="E454" s="4" t="s">
        <v>2397</v>
      </c>
      <c r="F454" s="4" t="s">
        <v>2398</v>
      </c>
      <c r="G454" s="4" t="s">
        <v>2388</v>
      </c>
      <c r="H454" s="4" t="s">
        <v>1647</v>
      </c>
      <c r="I454" s="4" t="s">
        <v>2389</v>
      </c>
      <c r="J454" s="4" t="s">
        <v>2387</v>
      </c>
      <c r="K454" s="4" t="s">
        <v>349</v>
      </c>
      <c r="L454" s="4" t="s">
        <v>694</v>
      </c>
    </row>
    <row r="455" spans="1:12">
      <c r="A455" s="4">
        <v>454</v>
      </c>
      <c r="B455" s="4" t="s">
        <v>130</v>
      </c>
      <c r="C455" s="4" t="s">
        <v>2399</v>
      </c>
      <c r="D455" s="4" t="s">
        <v>2400</v>
      </c>
      <c r="E455" s="4" t="s">
        <v>2401</v>
      </c>
      <c r="F455" s="4" t="s">
        <v>2402</v>
      </c>
      <c r="G455" s="4" t="s">
        <v>2403</v>
      </c>
      <c r="H455" s="4" t="s">
        <v>1333</v>
      </c>
      <c r="I455" s="4" t="s">
        <v>2404</v>
      </c>
      <c r="J455" s="4" t="s">
        <v>2405</v>
      </c>
      <c r="K455" s="4" t="s">
        <v>349</v>
      </c>
      <c r="L455" s="4" t="s">
        <v>694</v>
      </c>
    </row>
    <row r="456" spans="1:12">
      <c r="A456" s="4">
        <v>455</v>
      </c>
      <c r="B456" s="4" t="s">
        <v>130</v>
      </c>
      <c r="C456" s="4" t="s">
        <v>2399</v>
      </c>
      <c r="D456" s="4" t="s">
        <v>2400</v>
      </c>
      <c r="E456" s="4" t="s">
        <v>2406</v>
      </c>
      <c r="F456" s="4" t="s">
        <v>2407</v>
      </c>
      <c r="G456" s="4" t="s">
        <v>2403</v>
      </c>
      <c r="H456" s="4" t="s">
        <v>1333</v>
      </c>
      <c r="I456" s="4" t="s">
        <v>2404</v>
      </c>
      <c r="J456" s="4" t="s">
        <v>2405</v>
      </c>
      <c r="K456" s="4" t="s">
        <v>349</v>
      </c>
      <c r="L456" s="4" t="s">
        <v>694</v>
      </c>
    </row>
    <row r="457" spans="1:12">
      <c r="A457" s="4">
        <v>456</v>
      </c>
      <c r="B457" s="4" t="s">
        <v>130</v>
      </c>
      <c r="C457" s="4" t="s">
        <v>2399</v>
      </c>
      <c r="D457" s="4" t="s">
        <v>2400</v>
      </c>
      <c r="E457" s="4" t="s">
        <v>2408</v>
      </c>
      <c r="F457" s="4" t="s">
        <v>2409</v>
      </c>
      <c r="G457" s="4" t="s">
        <v>2403</v>
      </c>
      <c r="H457" s="4" t="s">
        <v>1333</v>
      </c>
      <c r="I457" s="4" t="s">
        <v>2404</v>
      </c>
      <c r="J457" s="4" t="s">
        <v>2405</v>
      </c>
      <c r="K457" s="4" t="s">
        <v>349</v>
      </c>
      <c r="L457" s="4" t="s">
        <v>694</v>
      </c>
    </row>
    <row r="458" spans="1:12">
      <c r="A458" s="4">
        <v>457</v>
      </c>
      <c r="B458" s="4" t="s">
        <v>130</v>
      </c>
      <c r="C458" s="4" t="s">
        <v>2399</v>
      </c>
      <c r="D458" s="4" t="s">
        <v>2400</v>
      </c>
      <c r="E458" s="4" t="s">
        <v>1782</v>
      </c>
      <c r="F458" s="4" t="s">
        <v>2410</v>
      </c>
      <c r="G458" s="4" t="s">
        <v>2403</v>
      </c>
      <c r="H458" s="4" t="s">
        <v>1333</v>
      </c>
      <c r="I458" s="4" t="s">
        <v>2404</v>
      </c>
      <c r="J458" s="4" t="s">
        <v>2405</v>
      </c>
      <c r="K458" s="4" t="s">
        <v>349</v>
      </c>
      <c r="L458" s="4" t="s">
        <v>694</v>
      </c>
    </row>
    <row r="459" spans="1:12">
      <c r="A459" s="4">
        <v>458</v>
      </c>
      <c r="B459" s="4" t="s">
        <v>130</v>
      </c>
      <c r="C459" s="4" t="s">
        <v>2399</v>
      </c>
      <c r="D459" s="4" t="s">
        <v>2400</v>
      </c>
      <c r="E459" s="4" t="s">
        <v>2411</v>
      </c>
      <c r="F459" s="4" t="s">
        <v>2412</v>
      </c>
      <c r="G459" s="4" t="s">
        <v>2403</v>
      </c>
      <c r="H459" s="4" t="s">
        <v>1333</v>
      </c>
      <c r="I459" s="4" t="s">
        <v>2404</v>
      </c>
      <c r="J459" s="4" t="s">
        <v>2405</v>
      </c>
      <c r="K459" s="4" t="s">
        <v>349</v>
      </c>
      <c r="L459" s="4" t="s">
        <v>694</v>
      </c>
    </row>
    <row r="460" spans="1:12">
      <c r="A460" s="4">
        <v>459</v>
      </c>
      <c r="B460" s="4" t="s">
        <v>130</v>
      </c>
      <c r="C460" s="4" t="s">
        <v>2399</v>
      </c>
      <c r="D460" s="4" t="s">
        <v>2400</v>
      </c>
      <c r="E460" s="4" t="s">
        <v>2413</v>
      </c>
      <c r="F460" s="4" t="s">
        <v>2414</v>
      </c>
      <c r="G460" s="4" t="s">
        <v>2403</v>
      </c>
      <c r="H460" s="4" t="s">
        <v>1333</v>
      </c>
      <c r="I460" s="4" t="s">
        <v>2404</v>
      </c>
      <c r="J460" s="4" t="s">
        <v>2405</v>
      </c>
      <c r="K460" s="4" t="s">
        <v>349</v>
      </c>
      <c r="L460" s="4" t="s">
        <v>694</v>
      </c>
    </row>
    <row r="461" spans="1:12">
      <c r="A461" s="4">
        <v>460</v>
      </c>
      <c r="B461" s="4" t="s">
        <v>130</v>
      </c>
      <c r="C461" s="4" t="s">
        <v>2399</v>
      </c>
      <c r="D461" s="4" t="s">
        <v>2400</v>
      </c>
      <c r="E461" s="4" t="s">
        <v>2415</v>
      </c>
      <c r="F461" s="4" t="s">
        <v>2416</v>
      </c>
      <c r="G461" s="4" t="s">
        <v>2403</v>
      </c>
      <c r="H461" s="4" t="s">
        <v>1333</v>
      </c>
      <c r="I461" s="4" t="s">
        <v>2404</v>
      </c>
      <c r="J461" s="4" t="s">
        <v>2405</v>
      </c>
      <c r="K461" s="4" t="s">
        <v>349</v>
      </c>
      <c r="L461" s="4" t="s">
        <v>694</v>
      </c>
    </row>
    <row r="462" spans="1:12">
      <c r="A462" s="4">
        <v>461</v>
      </c>
      <c r="B462" s="4" t="s">
        <v>130</v>
      </c>
      <c r="C462" s="4" t="s">
        <v>2399</v>
      </c>
      <c r="D462" s="4" t="s">
        <v>2400</v>
      </c>
      <c r="E462" s="4" t="s">
        <v>2417</v>
      </c>
      <c r="F462" s="4" t="s">
        <v>2418</v>
      </c>
      <c r="G462" s="4" t="s">
        <v>2403</v>
      </c>
      <c r="H462" s="4" t="s">
        <v>1333</v>
      </c>
      <c r="I462" s="4" t="s">
        <v>2404</v>
      </c>
      <c r="J462" s="4" t="s">
        <v>2405</v>
      </c>
      <c r="K462" s="4" t="s">
        <v>349</v>
      </c>
      <c r="L462" s="4" t="s">
        <v>694</v>
      </c>
    </row>
    <row r="463" spans="1:12">
      <c r="A463" s="4">
        <v>462</v>
      </c>
      <c r="B463" s="4" t="s">
        <v>130</v>
      </c>
      <c r="C463" s="4" t="s">
        <v>2399</v>
      </c>
      <c r="D463" s="4" t="s">
        <v>2400</v>
      </c>
      <c r="E463" s="4" t="s">
        <v>2419</v>
      </c>
      <c r="F463" s="4" t="s">
        <v>2420</v>
      </c>
      <c r="G463" s="4" t="s">
        <v>2403</v>
      </c>
      <c r="H463" s="4" t="s">
        <v>1333</v>
      </c>
      <c r="I463" s="4" t="s">
        <v>2404</v>
      </c>
      <c r="J463" s="4" t="s">
        <v>2405</v>
      </c>
      <c r="K463" s="4" t="s">
        <v>349</v>
      </c>
      <c r="L463" s="4" t="s">
        <v>694</v>
      </c>
    </row>
    <row r="464" spans="1:12">
      <c r="A464" s="4">
        <v>463</v>
      </c>
      <c r="B464" s="4" t="s">
        <v>130</v>
      </c>
      <c r="C464" s="4" t="s">
        <v>2399</v>
      </c>
      <c r="D464" s="4" t="s">
        <v>2400</v>
      </c>
      <c r="E464" s="4" t="s">
        <v>2421</v>
      </c>
      <c r="F464" s="4" t="s">
        <v>2422</v>
      </c>
      <c r="G464" s="4" t="s">
        <v>2403</v>
      </c>
      <c r="H464" s="4" t="s">
        <v>1333</v>
      </c>
      <c r="I464" s="4" t="s">
        <v>2404</v>
      </c>
      <c r="J464" s="4" t="s">
        <v>2405</v>
      </c>
      <c r="K464" s="4" t="s">
        <v>349</v>
      </c>
      <c r="L464" s="4" t="s">
        <v>694</v>
      </c>
    </row>
    <row r="465" spans="1:12">
      <c r="A465" s="4">
        <v>464</v>
      </c>
      <c r="B465" s="4" t="s">
        <v>130</v>
      </c>
      <c r="C465" s="4" t="s">
        <v>2399</v>
      </c>
      <c r="D465" s="4" t="s">
        <v>2400</v>
      </c>
      <c r="E465" s="4" t="s">
        <v>2423</v>
      </c>
      <c r="F465" s="4" t="s">
        <v>2424</v>
      </c>
      <c r="G465" s="4" t="s">
        <v>2403</v>
      </c>
      <c r="H465" s="4" t="s">
        <v>1333</v>
      </c>
      <c r="I465" s="4" t="s">
        <v>2404</v>
      </c>
      <c r="J465" s="4" t="s">
        <v>2405</v>
      </c>
      <c r="K465" s="4" t="s">
        <v>349</v>
      </c>
      <c r="L465" s="4" t="s">
        <v>694</v>
      </c>
    </row>
    <row r="466" spans="1:12">
      <c r="A466" s="4">
        <v>465</v>
      </c>
      <c r="B466" s="4" t="s">
        <v>130</v>
      </c>
      <c r="C466" s="4" t="s">
        <v>2425</v>
      </c>
      <c r="D466" s="4" t="s">
        <v>2426</v>
      </c>
      <c r="E466" s="4" t="s">
        <v>2427</v>
      </c>
      <c r="F466" s="4" t="s">
        <v>2428</v>
      </c>
      <c r="G466" s="4" t="s">
        <v>2429</v>
      </c>
      <c r="H466" s="4" t="s">
        <v>2430</v>
      </c>
      <c r="I466" s="4" t="s">
        <v>2431</v>
      </c>
      <c r="J466" s="4" t="s">
        <v>2432</v>
      </c>
      <c r="K466" s="4" t="s">
        <v>349</v>
      </c>
      <c r="L466" s="4" t="s">
        <v>694</v>
      </c>
    </row>
    <row r="467" spans="1:12">
      <c r="A467" s="4">
        <v>466</v>
      </c>
      <c r="B467" s="4" t="s">
        <v>130</v>
      </c>
      <c r="C467" s="4" t="s">
        <v>2425</v>
      </c>
      <c r="D467" s="4" t="s">
        <v>2426</v>
      </c>
      <c r="E467" s="4" t="s">
        <v>2433</v>
      </c>
      <c r="F467" s="4" t="s">
        <v>2434</v>
      </c>
      <c r="G467" s="4" t="s">
        <v>2429</v>
      </c>
      <c r="H467" s="4" t="s">
        <v>2430</v>
      </c>
      <c r="I467" s="4" t="s">
        <v>2431</v>
      </c>
      <c r="J467" s="4" t="s">
        <v>2432</v>
      </c>
      <c r="K467" s="4" t="s">
        <v>349</v>
      </c>
      <c r="L467" s="4" t="s">
        <v>694</v>
      </c>
    </row>
    <row r="468" spans="1:12">
      <c r="A468" s="4">
        <v>467</v>
      </c>
      <c r="B468" s="4" t="s">
        <v>130</v>
      </c>
      <c r="C468" s="4" t="s">
        <v>2425</v>
      </c>
      <c r="D468" s="4" t="s">
        <v>2426</v>
      </c>
      <c r="E468" s="4" t="s">
        <v>2435</v>
      </c>
      <c r="F468" s="4" t="s">
        <v>2436</v>
      </c>
      <c r="G468" s="4" t="s">
        <v>2429</v>
      </c>
      <c r="H468" s="4" t="s">
        <v>2430</v>
      </c>
      <c r="I468" s="4" t="s">
        <v>2431</v>
      </c>
      <c r="J468" s="4" t="s">
        <v>2432</v>
      </c>
      <c r="K468" s="4" t="s">
        <v>349</v>
      </c>
      <c r="L468" s="4" t="s">
        <v>694</v>
      </c>
    </row>
    <row r="469" spans="1:12">
      <c r="A469" s="4">
        <v>468</v>
      </c>
      <c r="B469" s="4" t="s">
        <v>130</v>
      </c>
      <c r="C469" s="4" t="s">
        <v>2425</v>
      </c>
      <c r="D469" s="4" t="s">
        <v>2426</v>
      </c>
      <c r="E469" s="4" t="s">
        <v>2437</v>
      </c>
      <c r="F469" s="4" t="s">
        <v>2438</v>
      </c>
      <c r="G469" s="4" t="s">
        <v>2429</v>
      </c>
      <c r="H469" s="4" t="s">
        <v>2430</v>
      </c>
      <c r="I469" s="4" t="s">
        <v>2431</v>
      </c>
      <c r="J469" s="4" t="s">
        <v>2432</v>
      </c>
      <c r="K469" s="4" t="s">
        <v>349</v>
      </c>
      <c r="L469" s="4" t="s">
        <v>694</v>
      </c>
    </row>
    <row r="470" spans="1:12">
      <c r="A470" s="4">
        <v>469</v>
      </c>
      <c r="B470" s="4" t="s">
        <v>130</v>
      </c>
      <c r="C470" s="4" t="s">
        <v>2425</v>
      </c>
      <c r="D470" s="4" t="s">
        <v>2426</v>
      </c>
      <c r="E470" s="4" t="s">
        <v>2437</v>
      </c>
      <c r="F470" s="4" t="s">
        <v>2438</v>
      </c>
      <c r="G470" s="4" t="s">
        <v>1486</v>
      </c>
      <c r="H470" s="4" t="s">
        <v>1487</v>
      </c>
      <c r="I470" s="4" t="s">
        <v>1488</v>
      </c>
      <c r="J470" s="4" t="s">
        <v>1489</v>
      </c>
      <c r="K470" s="4" t="s">
        <v>349</v>
      </c>
      <c r="L470" s="4" t="s">
        <v>694</v>
      </c>
    </row>
    <row r="471" spans="1:12">
      <c r="A471" s="4">
        <v>470</v>
      </c>
      <c r="B471" s="4" t="s">
        <v>130</v>
      </c>
      <c r="C471" s="4" t="s">
        <v>2425</v>
      </c>
      <c r="D471" s="4" t="s">
        <v>2426</v>
      </c>
      <c r="E471" s="4" t="s">
        <v>2439</v>
      </c>
      <c r="F471" s="4" t="s">
        <v>2440</v>
      </c>
      <c r="G471" s="4" t="s">
        <v>2441</v>
      </c>
      <c r="H471" s="4" t="s">
        <v>2442</v>
      </c>
      <c r="I471" s="4" t="s">
        <v>2443</v>
      </c>
      <c r="J471" s="4" t="s">
        <v>2432</v>
      </c>
      <c r="K471" s="4" t="s">
        <v>349</v>
      </c>
      <c r="L471" s="4" t="s">
        <v>694</v>
      </c>
    </row>
    <row r="472" spans="1:12">
      <c r="A472" s="4">
        <v>471</v>
      </c>
      <c r="B472" s="4" t="s">
        <v>130</v>
      </c>
      <c r="C472" s="4" t="s">
        <v>2444</v>
      </c>
      <c r="D472" s="4" t="s">
        <v>2445</v>
      </c>
      <c r="E472" s="4" t="s">
        <v>2444</v>
      </c>
      <c r="F472" s="4" t="s">
        <v>2445</v>
      </c>
      <c r="G472" s="4" t="s">
        <v>2446</v>
      </c>
      <c r="H472" s="4" t="s">
        <v>2447</v>
      </c>
      <c r="I472" s="4" t="s">
        <v>2448</v>
      </c>
      <c r="J472" s="4" t="s">
        <v>1575</v>
      </c>
      <c r="K472" s="4" t="s">
        <v>349</v>
      </c>
      <c r="L472" s="4" t="s">
        <v>694</v>
      </c>
    </row>
    <row r="473" spans="1:12">
      <c r="A473" s="4">
        <v>472</v>
      </c>
      <c r="B473" s="4" t="s">
        <v>130</v>
      </c>
      <c r="C473" s="4" t="s">
        <v>2444</v>
      </c>
      <c r="D473" s="4" t="s">
        <v>2445</v>
      </c>
      <c r="E473" s="4" t="s">
        <v>2444</v>
      </c>
      <c r="F473" s="4" t="s">
        <v>2445</v>
      </c>
      <c r="G473" s="4" t="s">
        <v>2449</v>
      </c>
      <c r="H473" s="4" t="s">
        <v>2450</v>
      </c>
      <c r="I473" s="4" t="s">
        <v>1414</v>
      </c>
      <c r="J473" s="4" t="s">
        <v>2451</v>
      </c>
      <c r="K473" s="4" t="s">
        <v>349</v>
      </c>
      <c r="L473" s="4" t="s">
        <v>694</v>
      </c>
    </row>
    <row r="474" spans="1:12">
      <c r="A474" s="4">
        <v>473</v>
      </c>
      <c r="B474" s="4" t="s">
        <v>130</v>
      </c>
      <c r="C474" s="4" t="s">
        <v>2444</v>
      </c>
      <c r="D474" s="4" t="s">
        <v>2445</v>
      </c>
      <c r="E474" s="4" t="s">
        <v>2444</v>
      </c>
      <c r="F474" s="4" t="s">
        <v>2445</v>
      </c>
      <c r="G474" s="4" t="s">
        <v>2452</v>
      </c>
      <c r="H474" s="4" t="s">
        <v>2453</v>
      </c>
      <c r="I474" s="4" t="s">
        <v>2454</v>
      </c>
      <c r="J474" s="4" t="s">
        <v>2455</v>
      </c>
      <c r="K474" s="4" t="s">
        <v>349</v>
      </c>
      <c r="L474" s="4" t="s">
        <v>694</v>
      </c>
    </row>
    <row r="475" spans="1:12">
      <c r="A475" s="4">
        <v>474</v>
      </c>
      <c r="B475" s="4" t="s">
        <v>130</v>
      </c>
      <c r="C475" s="4" t="s">
        <v>2444</v>
      </c>
      <c r="D475" s="4" t="s">
        <v>2445</v>
      </c>
      <c r="E475" s="4" t="s">
        <v>2444</v>
      </c>
      <c r="F475" s="4" t="s">
        <v>2445</v>
      </c>
      <c r="G475" s="4" t="s">
        <v>2456</v>
      </c>
      <c r="H475" s="4" t="s">
        <v>2457</v>
      </c>
      <c r="I475" s="4" t="s">
        <v>2458</v>
      </c>
      <c r="J475" s="4" t="s">
        <v>2455</v>
      </c>
      <c r="K475" s="4" t="s">
        <v>349</v>
      </c>
      <c r="L475" s="4" t="s">
        <v>694</v>
      </c>
    </row>
    <row r="476" spans="1:12">
      <c r="A476" s="4">
        <v>475</v>
      </c>
      <c r="B476" s="4" t="s">
        <v>130</v>
      </c>
      <c r="C476" s="4" t="s">
        <v>2444</v>
      </c>
      <c r="D476" s="4" t="s">
        <v>2445</v>
      </c>
      <c r="E476" s="4" t="s">
        <v>2444</v>
      </c>
      <c r="F476" s="4" t="s">
        <v>2445</v>
      </c>
      <c r="G476" s="4" t="s">
        <v>1692</v>
      </c>
      <c r="H476" s="4" t="s">
        <v>1693</v>
      </c>
      <c r="I476" s="4" t="s">
        <v>692</v>
      </c>
      <c r="J476" s="4" t="s">
        <v>1694</v>
      </c>
      <c r="K476" s="4" t="s">
        <v>349</v>
      </c>
      <c r="L476" s="4" t="s">
        <v>694</v>
      </c>
    </row>
    <row r="477" spans="1:12">
      <c r="A477" s="4">
        <v>476</v>
      </c>
      <c r="B477" s="4" t="s">
        <v>130</v>
      </c>
      <c r="C477" s="4" t="s">
        <v>2444</v>
      </c>
      <c r="D477" s="4" t="s">
        <v>2445</v>
      </c>
      <c r="E477" s="4" t="s">
        <v>2444</v>
      </c>
      <c r="F477" s="4" t="s">
        <v>2445</v>
      </c>
      <c r="G477" s="4" t="s">
        <v>2459</v>
      </c>
      <c r="H477" s="4" t="s">
        <v>2460</v>
      </c>
      <c r="I477" s="4" t="s">
        <v>2461</v>
      </c>
      <c r="J477" s="4" t="s">
        <v>1792</v>
      </c>
      <c r="K477" s="4" t="s">
        <v>349</v>
      </c>
      <c r="L477" s="4" t="s">
        <v>694</v>
      </c>
    </row>
    <row r="478" spans="1:12">
      <c r="A478" s="4">
        <v>477</v>
      </c>
      <c r="B478" s="4" t="s">
        <v>130</v>
      </c>
      <c r="C478" s="4" t="s">
        <v>2444</v>
      </c>
      <c r="D478" s="4" t="s">
        <v>2445</v>
      </c>
      <c r="E478" s="4" t="s">
        <v>2444</v>
      </c>
      <c r="F478" s="4" t="s">
        <v>2445</v>
      </c>
      <c r="G478" s="4" t="s">
        <v>2462</v>
      </c>
      <c r="H478" s="4" t="s">
        <v>2463</v>
      </c>
      <c r="I478" s="4" t="s">
        <v>2464</v>
      </c>
      <c r="J478" s="4" t="s">
        <v>2455</v>
      </c>
      <c r="K478" s="4" t="s">
        <v>349</v>
      </c>
      <c r="L478" s="4" t="s">
        <v>694</v>
      </c>
    </row>
    <row r="479" spans="1:12">
      <c r="A479" s="4">
        <v>478</v>
      </c>
      <c r="B479" s="4" t="s">
        <v>130</v>
      </c>
      <c r="C479" s="4" t="s">
        <v>2444</v>
      </c>
      <c r="D479" s="4" t="s">
        <v>2445</v>
      </c>
      <c r="E479" s="4" t="s">
        <v>2444</v>
      </c>
      <c r="F479" s="4" t="s">
        <v>2445</v>
      </c>
      <c r="G479" s="4" t="s">
        <v>2465</v>
      </c>
      <c r="H479" s="4" t="s">
        <v>2466</v>
      </c>
      <c r="I479" s="4" t="s">
        <v>2467</v>
      </c>
      <c r="J479" s="4" t="s">
        <v>2455</v>
      </c>
      <c r="K479" s="4" t="s">
        <v>349</v>
      </c>
      <c r="L479" s="4" t="s">
        <v>694</v>
      </c>
    </row>
    <row r="480" spans="1:12">
      <c r="A480" s="4">
        <v>479</v>
      </c>
      <c r="B480" s="4" t="s">
        <v>130</v>
      </c>
      <c r="C480" s="4" t="s">
        <v>2444</v>
      </c>
      <c r="D480" s="4" t="s">
        <v>2445</v>
      </c>
      <c r="E480" s="4" t="s">
        <v>2444</v>
      </c>
      <c r="F480" s="4" t="s">
        <v>2445</v>
      </c>
      <c r="G480" s="4" t="s">
        <v>2468</v>
      </c>
      <c r="H480" s="4" t="s">
        <v>2469</v>
      </c>
      <c r="I480" s="4" t="s">
        <v>2470</v>
      </c>
      <c r="J480" s="4" t="s">
        <v>2455</v>
      </c>
      <c r="K480" s="4" t="s">
        <v>349</v>
      </c>
      <c r="L480" s="4" t="s">
        <v>694</v>
      </c>
    </row>
    <row r="481" spans="1:12">
      <c r="A481" s="4">
        <v>480</v>
      </c>
      <c r="B481" s="4" t="s">
        <v>130</v>
      </c>
      <c r="C481" s="4" t="s">
        <v>2444</v>
      </c>
      <c r="D481" s="4" t="s">
        <v>2445</v>
      </c>
      <c r="E481" s="4" t="s">
        <v>2444</v>
      </c>
      <c r="F481" s="4" t="s">
        <v>2445</v>
      </c>
      <c r="G481" s="4" t="s">
        <v>2471</v>
      </c>
      <c r="H481" s="4" t="s">
        <v>2472</v>
      </c>
      <c r="I481" s="4" t="s">
        <v>2473</v>
      </c>
      <c r="J481" s="4" t="s">
        <v>2455</v>
      </c>
      <c r="K481" s="4" t="s">
        <v>349</v>
      </c>
      <c r="L481" s="4" t="s">
        <v>694</v>
      </c>
    </row>
    <row r="482" spans="1:12">
      <c r="A482" s="4">
        <v>481</v>
      </c>
      <c r="B482" s="4" t="s">
        <v>130</v>
      </c>
      <c r="C482" s="4" t="s">
        <v>2444</v>
      </c>
      <c r="D482" s="4" t="s">
        <v>2445</v>
      </c>
      <c r="E482" s="4" t="s">
        <v>2444</v>
      </c>
      <c r="F482" s="4" t="s">
        <v>2445</v>
      </c>
      <c r="G482" s="4" t="s">
        <v>2474</v>
      </c>
      <c r="H482" s="4" t="s">
        <v>2475</v>
      </c>
      <c r="I482" s="4" t="s">
        <v>2476</v>
      </c>
      <c r="J482" s="4" t="s">
        <v>2455</v>
      </c>
      <c r="K482" s="4" t="s">
        <v>347</v>
      </c>
      <c r="L482" s="4" t="s">
        <v>694</v>
      </c>
    </row>
    <row r="483" spans="1:12">
      <c r="A483" s="4">
        <v>482</v>
      </c>
      <c r="B483" s="4" t="s">
        <v>130</v>
      </c>
      <c r="C483" s="4" t="s">
        <v>2444</v>
      </c>
      <c r="D483" s="4" t="s">
        <v>2445</v>
      </c>
      <c r="E483" s="4" t="s">
        <v>2444</v>
      </c>
      <c r="F483" s="4" t="s">
        <v>2445</v>
      </c>
      <c r="G483" s="4" t="s">
        <v>2477</v>
      </c>
      <c r="H483" s="4" t="s">
        <v>2317</v>
      </c>
      <c r="I483" s="4" t="s">
        <v>2478</v>
      </c>
      <c r="J483" s="4" t="s">
        <v>2455</v>
      </c>
      <c r="K483" s="4" t="s">
        <v>349</v>
      </c>
      <c r="L483" s="4" t="s">
        <v>694</v>
      </c>
    </row>
    <row r="484" spans="1:12">
      <c r="A484" s="4">
        <v>483</v>
      </c>
      <c r="B484" s="4" t="s">
        <v>130</v>
      </c>
      <c r="C484" s="4" t="s">
        <v>2444</v>
      </c>
      <c r="D484" s="4" t="s">
        <v>2445</v>
      </c>
      <c r="E484" s="4" t="s">
        <v>2444</v>
      </c>
      <c r="F484" s="4" t="s">
        <v>2445</v>
      </c>
      <c r="G484" s="4" t="s">
        <v>2479</v>
      </c>
      <c r="H484" s="4" t="s">
        <v>2480</v>
      </c>
      <c r="I484" s="4" t="s">
        <v>2481</v>
      </c>
      <c r="J484" s="4" t="s">
        <v>2455</v>
      </c>
      <c r="K484" s="4" t="s">
        <v>349</v>
      </c>
      <c r="L484" s="4" t="s">
        <v>694</v>
      </c>
    </row>
    <row r="485" spans="1:12">
      <c r="A485" s="4">
        <v>484</v>
      </c>
      <c r="B485" s="4" t="s">
        <v>130</v>
      </c>
      <c r="C485" s="4" t="s">
        <v>2444</v>
      </c>
      <c r="D485" s="4" t="s">
        <v>2445</v>
      </c>
      <c r="E485" s="4" t="s">
        <v>2444</v>
      </c>
      <c r="F485" s="4" t="s">
        <v>2445</v>
      </c>
      <c r="G485" s="4" t="s">
        <v>2482</v>
      </c>
      <c r="H485" s="4" t="s">
        <v>2483</v>
      </c>
      <c r="I485" s="4" t="s">
        <v>2484</v>
      </c>
      <c r="J485" s="4" t="s">
        <v>2455</v>
      </c>
      <c r="K485" s="4" t="s">
        <v>349</v>
      </c>
      <c r="L485" s="4" t="s">
        <v>694</v>
      </c>
    </row>
    <row r="486" spans="1:12">
      <c r="A486" s="4">
        <v>485</v>
      </c>
      <c r="B486" s="4" t="s">
        <v>130</v>
      </c>
      <c r="C486" s="4" t="s">
        <v>2444</v>
      </c>
      <c r="D486" s="4" t="s">
        <v>2445</v>
      </c>
      <c r="E486" s="4" t="s">
        <v>2444</v>
      </c>
      <c r="F486" s="4" t="s">
        <v>2445</v>
      </c>
      <c r="G486" s="4" t="s">
        <v>2485</v>
      </c>
      <c r="H486" s="4" t="s">
        <v>2486</v>
      </c>
      <c r="I486" s="4" t="s">
        <v>2487</v>
      </c>
      <c r="J486" s="4" t="s">
        <v>2455</v>
      </c>
      <c r="K486" s="4" t="s">
        <v>349</v>
      </c>
      <c r="L486" s="4" t="s">
        <v>694</v>
      </c>
    </row>
    <row r="487" spans="1:12">
      <c r="A487" s="4">
        <v>486</v>
      </c>
      <c r="B487" s="4" t="s">
        <v>130</v>
      </c>
      <c r="C487" s="4" t="s">
        <v>2444</v>
      </c>
      <c r="D487" s="4" t="s">
        <v>2445</v>
      </c>
      <c r="E487" s="4" t="s">
        <v>2444</v>
      </c>
      <c r="F487" s="4" t="s">
        <v>2445</v>
      </c>
      <c r="G487" s="4" t="s">
        <v>1486</v>
      </c>
      <c r="H487" s="4" t="s">
        <v>1487</v>
      </c>
      <c r="I487" s="4" t="s">
        <v>1488</v>
      </c>
      <c r="J487" s="4" t="s">
        <v>1489</v>
      </c>
      <c r="K487" s="4" t="s">
        <v>349</v>
      </c>
      <c r="L487" s="4" t="s">
        <v>694</v>
      </c>
    </row>
    <row r="488" spans="1:12">
      <c r="A488" s="4">
        <v>487</v>
      </c>
      <c r="B488" s="4" t="s">
        <v>130</v>
      </c>
      <c r="C488" s="4" t="s">
        <v>2444</v>
      </c>
      <c r="D488" s="4" t="s">
        <v>2445</v>
      </c>
      <c r="E488" s="4" t="s">
        <v>2444</v>
      </c>
      <c r="F488" s="4" t="s">
        <v>2445</v>
      </c>
      <c r="G488" s="4" t="s">
        <v>2488</v>
      </c>
      <c r="H488" s="4" t="s">
        <v>2489</v>
      </c>
      <c r="I488" s="4" t="s">
        <v>2490</v>
      </c>
      <c r="J488" s="4" t="s">
        <v>2455</v>
      </c>
      <c r="K488" s="4" t="s">
        <v>349</v>
      </c>
      <c r="L488" s="4" t="s">
        <v>694</v>
      </c>
    </row>
    <row r="489" spans="1:12">
      <c r="A489" s="4">
        <v>488</v>
      </c>
      <c r="B489" s="4" t="s">
        <v>130</v>
      </c>
      <c r="C489" s="4" t="s">
        <v>2444</v>
      </c>
      <c r="D489" s="4" t="s">
        <v>2445</v>
      </c>
      <c r="E489" s="4" t="s">
        <v>2444</v>
      </c>
      <c r="F489" s="4" t="s">
        <v>2445</v>
      </c>
      <c r="G489" s="4" t="s">
        <v>2491</v>
      </c>
      <c r="H489" s="4" t="s">
        <v>2492</v>
      </c>
      <c r="I489" s="4" t="s">
        <v>2493</v>
      </c>
      <c r="J489" s="4" t="s">
        <v>2455</v>
      </c>
      <c r="K489" s="4" t="s">
        <v>349</v>
      </c>
      <c r="L489" s="4" t="s">
        <v>694</v>
      </c>
    </row>
    <row r="490" spans="1:12">
      <c r="A490" s="4">
        <v>489</v>
      </c>
      <c r="B490" s="4" t="s">
        <v>130</v>
      </c>
      <c r="C490" s="4" t="s">
        <v>2444</v>
      </c>
      <c r="D490" s="4" t="s">
        <v>2445</v>
      </c>
      <c r="E490" s="4" t="s">
        <v>2444</v>
      </c>
      <c r="F490" s="4" t="s">
        <v>2445</v>
      </c>
      <c r="G490" s="4" t="s">
        <v>2494</v>
      </c>
      <c r="H490" s="4" t="s">
        <v>2495</v>
      </c>
      <c r="I490" s="4" t="s">
        <v>2496</v>
      </c>
      <c r="J490" s="4" t="s">
        <v>2497</v>
      </c>
      <c r="K490" s="4" t="s">
        <v>349</v>
      </c>
      <c r="L490" s="4" t="s">
        <v>694</v>
      </c>
    </row>
    <row r="491" spans="1:12">
      <c r="A491" s="4">
        <v>490</v>
      </c>
      <c r="B491" s="4" t="s">
        <v>130</v>
      </c>
      <c r="C491" s="4" t="s">
        <v>2498</v>
      </c>
      <c r="D491" s="4" t="s">
        <v>2499</v>
      </c>
      <c r="E491" s="4" t="s">
        <v>2500</v>
      </c>
      <c r="F491" s="4" t="s">
        <v>2501</v>
      </c>
      <c r="G491" s="4" t="s">
        <v>1692</v>
      </c>
      <c r="H491" s="4" t="s">
        <v>1693</v>
      </c>
      <c r="I491" s="4" t="s">
        <v>692</v>
      </c>
      <c r="J491" s="4" t="s">
        <v>1694</v>
      </c>
      <c r="K491" s="4" t="s">
        <v>349</v>
      </c>
      <c r="L491" s="4" t="s">
        <v>694</v>
      </c>
    </row>
    <row r="492" spans="1:12">
      <c r="A492" s="4">
        <v>491</v>
      </c>
      <c r="B492" s="4" t="s">
        <v>130</v>
      </c>
      <c r="C492" s="4" t="s">
        <v>2498</v>
      </c>
      <c r="D492" s="4" t="s">
        <v>2499</v>
      </c>
      <c r="E492" s="4" t="s">
        <v>2500</v>
      </c>
      <c r="F492" s="4" t="s">
        <v>2501</v>
      </c>
      <c r="G492" s="4" t="s">
        <v>2502</v>
      </c>
      <c r="H492" s="4" t="s">
        <v>2503</v>
      </c>
      <c r="I492" s="4" t="s">
        <v>2504</v>
      </c>
      <c r="J492" s="4" t="s">
        <v>2505</v>
      </c>
      <c r="K492" s="4" t="s">
        <v>349</v>
      </c>
      <c r="L492" s="4" t="s">
        <v>694</v>
      </c>
    </row>
    <row r="493" spans="1:12">
      <c r="A493" s="4">
        <v>492</v>
      </c>
      <c r="B493" s="4" t="s">
        <v>130</v>
      </c>
      <c r="C493" s="4" t="s">
        <v>2498</v>
      </c>
      <c r="D493" s="4" t="s">
        <v>2499</v>
      </c>
      <c r="E493" s="4" t="s">
        <v>2500</v>
      </c>
      <c r="F493" s="4" t="s">
        <v>2501</v>
      </c>
      <c r="G493" s="4" t="s">
        <v>2506</v>
      </c>
      <c r="H493" s="4" t="s">
        <v>2507</v>
      </c>
      <c r="I493" s="4" t="s">
        <v>2508</v>
      </c>
      <c r="J493" s="4" t="s">
        <v>1410</v>
      </c>
      <c r="K493" s="4" t="s">
        <v>350</v>
      </c>
      <c r="L493" s="4" t="s">
        <v>694</v>
      </c>
    </row>
    <row r="494" spans="1:12">
      <c r="A494" s="4">
        <v>493</v>
      </c>
      <c r="B494" s="4" t="s">
        <v>130</v>
      </c>
      <c r="C494" s="4" t="s">
        <v>2498</v>
      </c>
      <c r="D494" s="4" t="s">
        <v>2499</v>
      </c>
      <c r="E494" s="4" t="s">
        <v>2500</v>
      </c>
      <c r="F494" s="4" t="s">
        <v>2501</v>
      </c>
      <c r="G494" s="4" t="s">
        <v>2509</v>
      </c>
      <c r="H494" s="4" t="s">
        <v>2510</v>
      </c>
      <c r="I494" s="4" t="s">
        <v>2511</v>
      </c>
      <c r="J494" s="4" t="s">
        <v>1415</v>
      </c>
      <c r="K494" s="4" t="s">
        <v>349</v>
      </c>
      <c r="L494" s="4" t="s">
        <v>694</v>
      </c>
    </row>
    <row r="495" spans="1:12">
      <c r="A495" s="4">
        <v>494</v>
      </c>
      <c r="B495" s="4" t="s">
        <v>130</v>
      </c>
      <c r="C495" s="4" t="s">
        <v>2498</v>
      </c>
      <c r="D495" s="4" t="s">
        <v>2499</v>
      </c>
      <c r="E495" s="4" t="s">
        <v>2500</v>
      </c>
      <c r="F495" s="4" t="s">
        <v>2501</v>
      </c>
      <c r="G495" s="4" t="s">
        <v>1486</v>
      </c>
      <c r="H495" s="4" t="s">
        <v>1487</v>
      </c>
      <c r="I495" s="4" t="s">
        <v>1488</v>
      </c>
      <c r="J495" s="4" t="s">
        <v>1489</v>
      </c>
      <c r="K495" s="4" t="s">
        <v>349</v>
      </c>
      <c r="L495" s="4" t="s">
        <v>694</v>
      </c>
    </row>
    <row r="496" spans="1:12">
      <c r="A496" s="4">
        <v>495</v>
      </c>
      <c r="B496" s="4" t="s">
        <v>130</v>
      </c>
      <c r="C496" s="4" t="s">
        <v>2498</v>
      </c>
      <c r="D496" s="4" t="s">
        <v>2499</v>
      </c>
      <c r="E496" s="4" t="s">
        <v>2500</v>
      </c>
      <c r="F496" s="4" t="s">
        <v>2501</v>
      </c>
      <c r="G496" s="4" t="s">
        <v>2128</v>
      </c>
      <c r="H496" s="4" t="s">
        <v>2129</v>
      </c>
      <c r="I496" s="4" t="s">
        <v>2130</v>
      </c>
      <c r="J496" s="4" t="s">
        <v>2131</v>
      </c>
      <c r="K496" s="4" t="s">
        <v>349</v>
      </c>
      <c r="L496" s="4" t="s">
        <v>694</v>
      </c>
    </row>
    <row r="497" spans="1:12">
      <c r="A497" s="4">
        <v>496</v>
      </c>
      <c r="B497" s="4" t="s">
        <v>130</v>
      </c>
      <c r="C497" s="4" t="s">
        <v>2498</v>
      </c>
      <c r="D497" s="4" t="s">
        <v>2499</v>
      </c>
      <c r="E497" s="4" t="s">
        <v>2498</v>
      </c>
      <c r="F497" s="4" t="s">
        <v>2499</v>
      </c>
      <c r="G497" s="4" t="s">
        <v>2512</v>
      </c>
      <c r="H497" s="4" t="s">
        <v>2513</v>
      </c>
      <c r="I497" s="4" t="s">
        <v>2514</v>
      </c>
      <c r="J497" s="4" t="s">
        <v>1415</v>
      </c>
      <c r="K497" s="4" t="s">
        <v>349</v>
      </c>
      <c r="L497" s="4" t="s">
        <v>694</v>
      </c>
    </row>
    <row r="498" spans="1:12">
      <c r="A498" s="4">
        <v>497</v>
      </c>
      <c r="B498" s="4" t="s">
        <v>130</v>
      </c>
      <c r="C498" s="4" t="s">
        <v>2515</v>
      </c>
      <c r="D498" s="4" t="s">
        <v>2516</v>
      </c>
      <c r="E498" s="4" t="s">
        <v>2517</v>
      </c>
      <c r="F498" s="4" t="s">
        <v>2518</v>
      </c>
      <c r="G498" s="4" t="s">
        <v>1412</v>
      </c>
      <c r="H498" s="4" t="s">
        <v>1413</v>
      </c>
      <c r="I498" s="4" t="s">
        <v>1414</v>
      </c>
      <c r="J498" s="4" t="s">
        <v>1415</v>
      </c>
      <c r="K498" s="4" t="s">
        <v>347</v>
      </c>
      <c r="L498" s="4" t="s">
        <v>694</v>
      </c>
    </row>
    <row r="499" spans="1:12">
      <c r="A499" s="4">
        <v>498</v>
      </c>
      <c r="B499" s="4" t="s">
        <v>130</v>
      </c>
      <c r="C499" s="4" t="s">
        <v>2515</v>
      </c>
      <c r="D499" s="4" t="s">
        <v>2516</v>
      </c>
      <c r="E499" s="4" t="s">
        <v>2517</v>
      </c>
      <c r="F499" s="4" t="s">
        <v>2518</v>
      </c>
      <c r="G499" s="4" t="s">
        <v>1412</v>
      </c>
      <c r="H499" s="4" t="s">
        <v>1413</v>
      </c>
      <c r="I499" s="4" t="s">
        <v>1414</v>
      </c>
      <c r="J499" s="4" t="s">
        <v>1415</v>
      </c>
      <c r="K499" s="4" t="s">
        <v>349</v>
      </c>
      <c r="L499" s="4" t="s">
        <v>694</v>
      </c>
    </row>
    <row r="500" spans="1:12">
      <c r="A500" s="4">
        <v>499</v>
      </c>
      <c r="B500" s="4" t="s">
        <v>130</v>
      </c>
      <c r="C500" s="4" t="s">
        <v>2515</v>
      </c>
      <c r="D500" s="4" t="s">
        <v>2516</v>
      </c>
      <c r="E500" s="4" t="s">
        <v>2517</v>
      </c>
      <c r="F500" s="4" t="s">
        <v>2518</v>
      </c>
      <c r="G500" s="4" t="s">
        <v>1412</v>
      </c>
      <c r="H500" s="4" t="s">
        <v>1413</v>
      </c>
      <c r="I500" s="4" t="s">
        <v>1414</v>
      </c>
      <c r="J500" s="4" t="s">
        <v>1415</v>
      </c>
      <c r="K500" s="4" t="s">
        <v>348</v>
      </c>
      <c r="L500" s="4" t="s">
        <v>694</v>
      </c>
    </row>
    <row r="501" spans="1:12">
      <c r="A501" s="4">
        <v>500</v>
      </c>
      <c r="B501" s="4" t="s">
        <v>130</v>
      </c>
      <c r="C501" s="4" t="s">
        <v>2515</v>
      </c>
      <c r="D501" s="4" t="s">
        <v>2516</v>
      </c>
      <c r="E501" s="4" t="s">
        <v>2515</v>
      </c>
      <c r="F501" s="4" t="s">
        <v>2516</v>
      </c>
      <c r="G501" s="4" t="s">
        <v>2519</v>
      </c>
      <c r="H501" s="4" t="s">
        <v>2520</v>
      </c>
      <c r="I501" s="4" t="s">
        <v>2521</v>
      </c>
      <c r="J501" s="4" t="s">
        <v>2522</v>
      </c>
      <c r="K501" s="4" t="s">
        <v>349</v>
      </c>
      <c r="L501" s="4" t="s">
        <v>694</v>
      </c>
    </row>
    <row r="502" spans="1:12">
      <c r="A502" s="4">
        <v>501</v>
      </c>
      <c r="B502" s="4" t="s">
        <v>130</v>
      </c>
      <c r="C502" s="4" t="s">
        <v>2515</v>
      </c>
      <c r="D502" s="4" t="s">
        <v>2516</v>
      </c>
      <c r="E502" s="4" t="s">
        <v>2515</v>
      </c>
      <c r="F502" s="4" t="s">
        <v>2516</v>
      </c>
      <c r="G502" s="4" t="s">
        <v>2523</v>
      </c>
      <c r="H502" s="4" t="s">
        <v>2524</v>
      </c>
      <c r="I502" s="4" t="s">
        <v>2525</v>
      </c>
      <c r="J502" s="4" t="s">
        <v>2522</v>
      </c>
      <c r="K502" s="4" t="s">
        <v>349</v>
      </c>
      <c r="L502" s="4" t="s">
        <v>694</v>
      </c>
    </row>
    <row r="503" spans="1:12">
      <c r="A503" s="4">
        <v>502</v>
      </c>
      <c r="B503" s="4" t="s">
        <v>130</v>
      </c>
      <c r="C503" s="4" t="s">
        <v>2515</v>
      </c>
      <c r="D503" s="4" t="s">
        <v>2516</v>
      </c>
      <c r="E503" s="4" t="s">
        <v>2526</v>
      </c>
      <c r="F503" s="4" t="s">
        <v>2527</v>
      </c>
      <c r="G503" s="4" t="s">
        <v>1412</v>
      </c>
      <c r="H503" s="4" t="s">
        <v>1413</v>
      </c>
      <c r="I503" s="4" t="s">
        <v>1414</v>
      </c>
      <c r="J503" s="4" t="s">
        <v>1415</v>
      </c>
      <c r="K503" s="4" t="s">
        <v>349</v>
      </c>
      <c r="L503" s="4" t="s">
        <v>694</v>
      </c>
    </row>
    <row r="504" spans="1:12">
      <c r="A504" s="4">
        <v>503</v>
      </c>
      <c r="B504" s="4" t="s">
        <v>130</v>
      </c>
      <c r="C504" s="4" t="s">
        <v>2515</v>
      </c>
      <c r="D504" s="4" t="s">
        <v>2516</v>
      </c>
      <c r="E504" s="4" t="s">
        <v>2526</v>
      </c>
      <c r="F504" s="4" t="s">
        <v>2527</v>
      </c>
      <c r="G504" s="4" t="s">
        <v>1486</v>
      </c>
      <c r="H504" s="4" t="s">
        <v>1487</v>
      </c>
      <c r="I504" s="4" t="s">
        <v>1488</v>
      </c>
      <c r="J504" s="4" t="s">
        <v>1489</v>
      </c>
      <c r="K504" s="4" t="s">
        <v>349</v>
      </c>
      <c r="L504" s="4" t="s">
        <v>694</v>
      </c>
    </row>
    <row r="505" spans="1:12">
      <c r="A505" s="4">
        <v>504</v>
      </c>
      <c r="B505" s="4" t="s">
        <v>130</v>
      </c>
      <c r="C505" s="4" t="s">
        <v>2528</v>
      </c>
      <c r="D505" s="4" t="s">
        <v>2529</v>
      </c>
      <c r="E505" s="4" t="s">
        <v>2528</v>
      </c>
      <c r="F505" s="4" t="s">
        <v>2529</v>
      </c>
      <c r="G505" s="4" t="s">
        <v>2530</v>
      </c>
      <c r="H505" s="4" t="s">
        <v>2531</v>
      </c>
      <c r="I505" s="4" t="s">
        <v>2532</v>
      </c>
      <c r="J505" s="4" t="s">
        <v>2533</v>
      </c>
      <c r="K505" s="4" t="s">
        <v>349</v>
      </c>
      <c r="L505" s="4" t="s">
        <v>694</v>
      </c>
    </row>
    <row r="506" spans="1:12">
      <c r="A506" s="4">
        <v>505</v>
      </c>
      <c r="B506" s="4" t="s">
        <v>130</v>
      </c>
      <c r="C506" s="4" t="s">
        <v>2528</v>
      </c>
      <c r="D506" s="4" t="s">
        <v>2529</v>
      </c>
      <c r="E506" s="4" t="s">
        <v>2528</v>
      </c>
      <c r="F506" s="4" t="s">
        <v>2529</v>
      </c>
      <c r="G506" s="4" t="s">
        <v>2534</v>
      </c>
      <c r="H506" s="4" t="s">
        <v>2535</v>
      </c>
      <c r="I506" s="4" t="s">
        <v>2536</v>
      </c>
      <c r="J506" s="4" t="s">
        <v>2533</v>
      </c>
      <c r="K506" s="4" t="s">
        <v>349</v>
      </c>
      <c r="L506" s="4" t="s">
        <v>694</v>
      </c>
    </row>
    <row r="507" spans="1:12">
      <c r="A507" s="4">
        <v>506</v>
      </c>
      <c r="B507" s="4" t="s">
        <v>130</v>
      </c>
      <c r="C507" s="4" t="s">
        <v>2537</v>
      </c>
      <c r="D507" s="4" t="s">
        <v>2538</v>
      </c>
      <c r="E507" s="4" t="s">
        <v>2539</v>
      </c>
      <c r="F507" s="4" t="s">
        <v>2540</v>
      </c>
      <c r="G507" s="4" t="s">
        <v>2541</v>
      </c>
      <c r="H507" s="4" t="s">
        <v>2542</v>
      </c>
      <c r="I507" s="4" t="s">
        <v>2543</v>
      </c>
      <c r="J507" s="4" t="s">
        <v>2544</v>
      </c>
      <c r="K507" s="4" t="s">
        <v>349</v>
      </c>
      <c r="L507" s="4" t="s">
        <v>694</v>
      </c>
    </row>
    <row r="508" spans="1:12">
      <c r="A508" s="4">
        <v>507</v>
      </c>
      <c r="B508" s="4" t="s">
        <v>130</v>
      </c>
      <c r="C508" s="4" t="s">
        <v>2537</v>
      </c>
      <c r="D508" s="4" t="s">
        <v>2538</v>
      </c>
      <c r="E508" s="4" t="s">
        <v>2545</v>
      </c>
      <c r="F508" s="4" t="s">
        <v>2546</v>
      </c>
      <c r="G508" s="4" t="s">
        <v>2547</v>
      </c>
      <c r="H508" s="4" t="s">
        <v>2548</v>
      </c>
      <c r="I508" s="4" t="s">
        <v>2549</v>
      </c>
      <c r="J508" s="4" t="s">
        <v>2544</v>
      </c>
      <c r="K508" s="4" t="s">
        <v>349</v>
      </c>
      <c r="L508" s="4" t="s">
        <v>694</v>
      </c>
    </row>
    <row r="509" spans="1:12">
      <c r="A509" s="4">
        <v>508</v>
      </c>
      <c r="B509" s="4" t="s">
        <v>130</v>
      </c>
      <c r="C509" s="4" t="s">
        <v>2537</v>
      </c>
      <c r="D509" s="4" t="s">
        <v>2538</v>
      </c>
      <c r="E509" s="4" t="s">
        <v>2550</v>
      </c>
      <c r="F509" s="4" t="s">
        <v>2551</v>
      </c>
      <c r="G509" s="4" t="s">
        <v>2552</v>
      </c>
      <c r="H509" s="4" t="s">
        <v>2553</v>
      </c>
      <c r="I509" s="4" t="s">
        <v>2554</v>
      </c>
      <c r="J509" s="4" t="s">
        <v>2544</v>
      </c>
      <c r="K509" s="4" t="s">
        <v>349</v>
      </c>
      <c r="L509" s="4" t="s">
        <v>694</v>
      </c>
    </row>
    <row r="510" spans="1:12">
      <c r="A510" s="4">
        <v>509</v>
      </c>
      <c r="B510" s="4" t="s">
        <v>130</v>
      </c>
      <c r="C510" s="4" t="s">
        <v>2537</v>
      </c>
      <c r="D510" s="4" t="s">
        <v>2538</v>
      </c>
      <c r="E510" s="4" t="s">
        <v>2555</v>
      </c>
      <c r="F510" s="4" t="s">
        <v>2556</v>
      </c>
      <c r="G510" s="4" t="s">
        <v>2547</v>
      </c>
      <c r="H510" s="4" t="s">
        <v>2548</v>
      </c>
      <c r="I510" s="4" t="s">
        <v>2549</v>
      </c>
      <c r="J510" s="4" t="s">
        <v>2544</v>
      </c>
      <c r="K510" s="4" t="s">
        <v>349</v>
      </c>
      <c r="L510" s="4" t="s">
        <v>694</v>
      </c>
    </row>
    <row r="511" spans="1:12">
      <c r="A511" s="4">
        <v>510</v>
      </c>
      <c r="B511" s="4" t="s">
        <v>130</v>
      </c>
      <c r="C511" s="4" t="s">
        <v>2537</v>
      </c>
      <c r="D511" s="4" t="s">
        <v>2538</v>
      </c>
      <c r="E511" s="4" t="s">
        <v>2557</v>
      </c>
      <c r="F511" s="4" t="s">
        <v>2558</v>
      </c>
      <c r="G511" s="4" t="s">
        <v>2541</v>
      </c>
      <c r="H511" s="4" t="s">
        <v>2542</v>
      </c>
      <c r="I511" s="4" t="s">
        <v>2543</v>
      </c>
      <c r="J511" s="4" t="s">
        <v>2544</v>
      </c>
      <c r="K511" s="4" t="s">
        <v>349</v>
      </c>
      <c r="L511" s="4" t="s">
        <v>694</v>
      </c>
    </row>
    <row r="512" spans="1:12">
      <c r="A512" s="4">
        <v>511</v>
      </c>
      <c r="B512" s="4" t="s">
        <v>130</v>
      </c>
      <c r="C512" s="4" t="s">
        <v>2537</v>
      </c>
      <c r="D512" s="4" t="s">
        <v>2538</v>
      </c>
      <c r="E512" s="4" t="s">
        <v>2557</v>
      </c>
      <c r="F512" s="4" t="s">
        <v>2558</v>
      </c>
      <c r="G512" s="4" t="s">
        <v>2559</v>
      </c>
      <c r="H512" s="4" t="s">
        <v>2560</v>
      </c>
      <c r="I512" s="4" t="s">
        <v>2561</v>
      </c>
      <c r="J512" s="4" t="s">
        <v>2544</v>
      </c>
      <c r="K512" s="4" t="s">
        <v>349</v>
      </c>
      <c r="L512" s="4" t="s">
        <v>694</v>
      </c>
    </row>
    <row r="513" spans="1:12">
      <c r="A513" s="4">
        <v>512</v>
      </c>
      <c r="B513" s="4" t="s">
        <v>130</v>
      </c>
      <c r="C513" s="4" t="s">
        <v>2537</v>
      </c>
      <c r="D513" s="4" t="s">
        <v>2538</v>
      </c>
      <c r="E513" s="4" t="s">
        <v>2562</v>
      </c>
      <c r="F513" s="4" t="s">
        <v>2563</v>
      </c>
      <c r="G513" s="4" t="s">
        <v>2547</v>
      </c>
      <c r="H513" s="4" t="s">
        <v>2548</v>
      </c>
      <c r="I513" s="4" t="s">
        <v>2549</v>
      </c>
      <c r="J513" s="4" t="s">
        <v>2544</v>
      </c>
      <c r="K513" s="4" t="s">
        <v>349</v>
      </c>
      <c r="L513" s="4" t="s">
        <v>694</v>
      </c>
    </row>
    <row r="514" spans="1:12">
      <c r="A514" s="4">
        <v>513</v>
      </c>
      <c r="B514" s="4" t="s">
        <v>130</v>
      </c>
      <c r="C514" s="4" t="s">
        <v>2537</v>
      </c>
      <c r="D514" s="4" t="s">
        <v>2538</v>
      </c>
      <c r="E514" s="4" t="s">
        <v>2537</v>
      </c>
      <c r="F514" s="4" t="s">
        <v>2538</v>
      </c>
      <c r="G514" s="4" t="s">
        <v>2564</v>
      </c>
      <c r="H514" s="4" t="s">
        <v>2565</v>
      </c>
      <c r="I514" s="4" t="s">
        <v>2566</v>
      </c>
      <c r="J514" s="4" t="s">
        <v>2544</v>
      </c>
      <c r="K514" s="4" t="s">
        <v>349</v>
      </c>
      <c r="L514" s="4" t="s">
        <v>694</v>
      </c>
    </row>
    <row r="515" spans="1:12">
      <c r="A515" s="4">
        <v>514</v>
      </c>
      <c r="B515" s="4" t="s">
        <v>130</v>
      </c>
      <c r="C515" s="4" t="s">
        <v>2537</v>
      </c>
      <c r="D515" s="4" t="s">
        <v>2538</v>
      </c>
      <c r="E515" s="4" t="s">
        <v>2537</v>
      </c>
      <c r="F515" s="4" t="s">
        <v>2538</v>
      </c>
      <c r="G515" s="4" t="s">
        <v>2567</v>
      </c>
      <c r="H515" s="4" t="s">
        <v>2568</v>
      </c>
      <c r="I515" s="4" t="s">
        <v>2569</v>
      </c>
      <c r="J515" s="4" t="s">
        <v>2544</v>
      </c>
      <c r="K515" s="4" t="s">
        <v>349</v>
      </c>
      <c r="L515" s="4" t="s">
        <v>694</v>
      </c>
    </row>
    <row r="516" spans="1:12">
      <c r="A516" s="4">
        <v>515</v>
      </c>
      <c r="B516" s="4" t="s">
        <v>130</v>
      </c>
      <c r="C516" s="4" t="s">
        <v>2537</v>
      </c>
      <c r="D516" s="4" t="s">
        <v>2538</v>
      </c>
      <c r="E516" s="4" t="s">
        <v>2570</v>
      </c>
      <c r="F516" s="4" t="s">
        <v>2571</v>
      </c>
      <c r="G516" s="4" t="s">
        <v>2541</v>
      </c>
      <c r="H516" s="4" t="s">
        <v>2542</v>
      </c>
      <c r="I516" s="4" t="s">
        <v>2543</v>
      </c>
      <c r="J516" s="4" t="s">
        <v>2544</v>
      </c>
      <c r="K516" s="4" t="s">
        <v>349</v>
      </c>
      <c r="L516" s="4" t="s">
        <v>694</v>
      </c>
    </row>
    <row r="517" spans="1:12">
      <c r="A517" s="4">
        <v>516</v>
      </c>
      <c r="B517" s="4" t="s">
        <v>130</v>
      </c>
      <c r="C517" s="4" t="s">
        <v>2572</v>
      </c>
      <c r="D517" s="4" t="s">
        <v>2573</v>
      </c>
      <c r="E517" s="4" t="s">
        <v>2574</v>
      </c>
      <c r="F517" s="4" t="s">
        <v>2575</v>
      </c>
      <c r="G517" s="4" t="s">
        <v>2576</v>
      </c>
      <c r="H517" s="4" t="s">
        <v>2577</v>
      </c>
      <c r="I517" s="4" t="s">
        <v>2578</v>
      </c>
      <c r="J517" s="4" t="s">
        <v>2579</v>
      </c>
      <c r="K517" s="4" t="s">
        <v>349</v>
      </c>
      <c r="L517" s="4" t="s">
        <v>694</v>
      </c>
    </row>
    <row r="518" spans="1:12">
      <c r="A518" s="4">
        <v>517</v>
      </c>
      <c r="B518" s="4" t="s">
        <v>130</v>
      </c>
      <c r="C518" s="4" t="s">
        <v>2572</v>
      </c>
      <c r="D518" s="4" t="s">
        <v>2573</v>
      </c>
      <c r="E518" s="4" t="s">
        <v>2574</v>
      </c>
      <c r="F518" s="4" t="s">
        <v>2575</v>
      </c>
      <c r="G518" s="4" t="s">
        <v>2580</v>
      </c>
      <c r="H518" s="4" t="s">
        <v>2581</v>
      </c>
      <c r="I518" s="4" t="s">
        <v>2582</v>
      </c>
      <c r="J518" s="4" t="s">
        <v>2579</v>
      </c>
      <c r="K518" s="4" t="s">
        <v>349</v>
      </c>
      <c r="L518" s="4" t="s">
        <v>694</v>
      </c>
    </row>
    <row r="519" spans="1:12">
      <c r="A519" s="4">
        <v>518</v>
      </c>
      <c r="B519" s="4" t="s">
        <v>130</v>
      </c>
      <c r="C519" s="4" t="s">
        <v>2583</v>
      </c>
      <c r="D519" s="4" t="s">
        <v>2584</v>
      </c>
      <c r="E519" s="4" t="s">
        <v>2585</v>
      </c>
      <c r="F519" s="4" t="s">
        <v>2586</v>
      </c>
      <c r="G519" s="4" t="s">
        <v>2587</v>
      </c>
      <c r="H519" s="4" t="s">
        <v>2588</v>
      </c>
      <c r="I519" s="4" t="s">
        <v>2589</v>
      </c>
      <c r="J519" s="4" t="s">
        <v>2590</v>
      </c>
      <c r="K519" s="4" t="s">
        <v>349</v>
      </c>
      <c r="L519" s="4" t="s">
        <v>694</v>
      </c>
    </row>
    <row r="520" spans="1:12">
      <c r="A520" s="4">
        <v>519</v>
      </c>
      <c r="B520" s="4" t="s">
        <v>130</v>
      </c>
      <c r="C520" s="4" t="s">
        <v>2583</v>
      </c>
      <c r="D520" s="4" t="s">
        <v>2584</v>
      </c>
      <c r="E520" s="4" t="s">
        <v>2585</v>
      </c>
      <c r="F520" s="4" t="s">
        <v>2586</v>
      </c>
      <c r="G520" s="4" t="s">
        <v>1486</v>
      </c>
      <c r="H520" s="4" t="s">
        <v>1487</v>
      </c>
      <c r="I520" s="4" t="s">
        <v>1488</v>
      </c>
      <c r="J520" s="4" t="s">
        <v>1489</v>
      </c>
      <c r="K520" s="4" t="s">
        <v>349</v>
      </c>
      <c r="L520" s="4" t="s">
        <v>694</v>
      </c>
    </row>
    <row r="521" spans="1:12">
      <c r="A521" s="4">
        <v>520</v>
      </c>
      <c r="B521" s="4" t="s">
        <v>130</v>
      </c>
      <c r="C521" s="4" t="s">
        <v>2591</v>
      </c>
      <c r="D521" s="4" t="s">
        <v>2592</v>
      </c>
      <c r="E521" s="4" t="s">
        <v>2593</v>
      </c>
      <c r="F521" s="4" t="s">
        <v>2594</v>
      </c>
      <c r="G521" s="4" t="s">
        <v>2595</v>
      </c>
      <c r="H521" s="4" t="s">
        <v>2596</v>
      </c>
      <c r="I521" s="4" t="s">
        <v>2597</v>
      </c>
      <c r="J521" s="4" t="s">
        <v>2598</v>
      </c>
      <c r="K521" s="4" t="s">
        <v>349</v>
      </c>
      <c r="L521" s="4" t="s">
        <v>694</v>
      </c>
    </row>
    <row r="522" spans="1:12">
      <c r="A522" s="4">
        <v>521</v>
      </c>
      <c r="B522" s="4" t="s">
        <v>130</v>
      </c>
      <c r="C522" s="4" t="s">
        <v>2591</v>
      </c>
      <c r="D522" s="4" t="s">
        <v>2592</v>
      </c>
      <c r="E522" s="4" t="s">
        <v>2593</v>
      </c>
      <c r="F522" s="4" t="s">
        <v>2594</v>
      </c>
      <c r="G522" s="4" t="s">
        <v>2599</v>
      </c>
      <c r="H522" s="4" t="s">
        <v>2600</v>
      </c>
      <c r="I522" s="4" t="s">
        <v>2601</v>
      </c>
      <c r="J522" s="4" t="s">
        <v>2598</v>
      </c>
      <c r="K522" s="4" t="s">
        <v>349</v>
      </c>
      <c r="L522" s="4" t="s">
        <v>694</v>
      </c>
    </row>
    <row r="523" spans="1:12">
      <c r="A523" s="4">
        <v>522</v>
      </c>
      <c r="B523" s="4" t="s">
        <v>130</v>
      </c>
      <c r="C523" s="4" t="s">
        <v>2591</v>
      </c>
      <c r="D523" s="4" t="s">
        <v>2592</v>
      </c>
      <c r="E523" s="4" t="s">
        <v>2593</v>
      </c>
      <c r="F523" s="4" t="s">
        <v>2594</v>
      </c>
      <c r="G523" s="4" t="s">
        <v>2602</v>
      </c>
      <c r="H523" s="4" t="s">
        <v>2603</v>
      </c>
      <c r="I523" s="4" t="s">
        <v>2604</v>
      </c>
      <c r="J523" s="4" t="s">
        <v>2598</v>
      </c>
      <c r="K523" s="4" t="s">
        <v>349</v>
      </c>
      <c r="L523" s="4" t="s">
        <v>694</v>
      </c>
    </row>
    <row r="524" spans="1:12">
      <c r="A524" s="4">
        <v>523</v>
      </c>
      <c r="B524" s="4" t="s">
        <v>130</v>
      </c>
      <c r="C524" s="4" t="s">
        <v>2591</v>
      </c>
      <c r="D524" s="4" t="s">
        <v>2592</v>
      </c>
      <c r="E524" s="4" t="s">
        <v>2605</v>
      </c>
      <c r="F524" s="4" t="s">
        <v>2606</v>
      </c>
      <c r="G524" s="4" t="s">
        <v>2595</v>
      </c>
      <c r="H524" s="4" t="s">
        <v>2596</v>
      </c>
      <c r="I524" s="4" t="s">
        <v>2597</v>
      </c>
      <c r="J524" s="4" t="s">
        <v>2598</v>
      </c>
      <c r="K524" s="4" t="s">
        <v>349</v>
      </c>
      <c r="L524" s="4" t="s">
        <v>694</v>
      </c>
    </row>
    <row r="525" spans="1:12">
      <c r="A525" s="4">
        <v>524</v>
      </c>
      <c r="B525" s="4" t="s">
        <v>130</v>
      </c>
      <c r="C525" s="4" t="s">
        <v>2591</v>
      </c>
      <c r="D525" s="4" t="s">
        <v>2592</v>
      </c>
      <c r="E525" s="4" t="s">
        <v>2605</v>
      </c>
      <c r="F525" s="4" t="s">
        <v>2606</v>
      </c>
      <c r="G525" s="4" t="s">
        <v>2599</v>
      </c>
      <c r="H525" s="4" t="s">
        <v>2600</v>
      </c>
      <c r="I525" s="4" t="s">
        <v>2601</v>
      </c>
      <c r="J525" s="4" t="s">
        <v>2598</v>
      </c>
      <c r="K525" s="4" t="s">
        <v>349</v>
      </c>
      <c r="L525" s="4" t="s">
        <v>694</v>
      </c>
    </row>
    <row r="526" spans="1:12">
      <c r="A526" s="4">
        <v>525</v>
      </c>
      <c r="B526" s="4" t="s">
        <v>130</v>
      </c>
      <c r="C526" s="4" t="s">
        <v>2591</v>
      </c>
      <c r="D526" s="4" t="s">
        <v>2592</v>
      </c>
      <c r="E526" s="4" t="s">
        <v>2607</v>
      </c>
      <c r="F526" s="4" t="s">
        <v>2608</v>
      </c>
      <c r="G526" s="4" t="s">
        <v>2599</v>
      </c>
      <c r="H526" s="4" t="s">
        <v>2600</v>
      </c>
      <c r="I526" s="4" t="s">
        <v>2601</v>
      </c>
      <c r="J526" s="4" t="s">
        <v>2598</v>
      </c>
      <c r="K526" s="4" t="s">
        <v>349</v>
      </c>
      <c r="L526" s="4" t="s">
        <v>694</v>
      </c>
    </row>
    <row r="527" spans="1:12">
      <c r="A527" s="4">
        <v>526</v>
      </c>
      <c r="B527" s="4" t="s">
        <v>130</v>
      </c>
      <c r="C527" s="4" t="s">
        <v>2591</v>
      </c>
      <c r="D527" s="4" t="s">
        <v>2592</v>
      </c>
      <c r="E527" s="4" t="s">
        <v>2609</v>
      </c>
      <c r="F527" s="4" t="s">
        <v>2610</v>
      </c>
      <c r="G527" s="4" t="s">
        <v>2611</v>
      </c>
      <c r="H527" s="4" t="s">
        <v>2612</v>
      </c>
      <c r="I527" s="4" t="s">
        <v>2613</v>
      </c>
      <c r="J527" s="4" t="s">
        <v>2598</v>
      </c>
      <c r="K527" s="4" t="s">
        <v>349</v>
      </c>
      <c r="L527" s="4" t="s">
        <v>694</v>
      </c>
    </row>
    <row r="528" spans="1:12">
      <c r="A528" s="4">
        <v>527</v>
      </c>
      <c r="B528" s="4" t="s">
        <v>130</v>
      </c>
      <c r="C528" s="4" t="s">
        <v>2591</v>
      </c>
      <c r="D528" s="4" t="s">
        <v>2592</v>
      </c>
      <c r="E528" s="4" t="s">
        <v>2591</v>
      </c>
      <c r="F528" s="4" t="s">
        <v>2592</v>
      </c>
      <c r="G528" s="4" t="s">
        <v>2611</v>
      </c>
      <c r="H528" s="4" t="s">
        <v>2612</v>
      </c>
      <c r="I528" s="4" t="s">
        <v>2613</v>
      </c>
      <c r="J528" s="4" t="s">
        <v>2598</v>
      </c>
      <c r="K528" s="4" t="s">
        <v>349</v>
      </c>
      <c r="L528" s="4" t="s">
        <v>694</v>
      </c>
    </row>
    <row r="529" spans="1:12">
      <c r="A529" s="4">
        <v>528</v>
      </c>
      <c r="B529" s="4" t="s">
        <v>130</v>
      </c>
      <c r="C529" s="4" t="s">
        <v>2591</v>
      </c>
      <c r="D529" s="4" t="s">
        <v>2592</v>
      </c>
      <c r="E529" s="4" t="s">
        <v>2591</v>
      </c>
      <c r="F529" s="4" t="s">
        <v>2592</v>
      </c>
      <c r="G529" s="4" t="s">
        <v>2614</v>
      </c>
      <c r="H529" s="4" t="s">
        <v>2615</v>
      </c>
      <c r="I529" s="4" t="s">
        <v>2616</v>
      </c>
      <c r="J529" s="4" t="s">
        <v>2598</v>
      </c>
      <c r="K529" s="4" t="s">
        <v>349</v>
      </c>
      <c r="L529" s="4" t="s">
        <v>694</v>
      </c>
    </row>
    <row r="530" spans="1:12">
      <c r="A530" s="4">
        <v>529</v>
      </c>
      <c r="B530" s="4" t="s">
        <v>130</v>
      </c>
      <c r="C530" s="4" t="s">
        <v>2617</v>
      </c>
      <c r="D530" s="4" t="s">
        <v>2618</v>
      </c>
      <c r="E530" s="4" t="s">
        <v>2619</v>
      </c>
      <c r="F530" s="4" t="s">
        <v>2620</v>
      </c>
      <c r="G530" s="4" t="s">
        <v>2621</v>
      </c>
      <c r="H530" s="4" t="s">
        <v>2622</v>
      </c>
      <c r="I530" s="4" t="s">
        <v>2623</v>
      </c>
      <c r="J530" s="4" t="s">
        <v>2624</v>
      </c>
      <c r="K530" s="4" t="s">
        <v>352</v>
      </c>
      <c r="L530" s="4" t="s">
        <v>694</v>
      </c>
    </row>
    <row r="531" spans="1:12">
      <c r="A531" s="4">
        <v>530</v>
      </c>
      <c r="B531" s="4" t="s">
        <v>130</v>
      </c>
      <c r="C531" s="4" t="s">
        <v>2617</v>
      </c>
      <c r="D531" s="4" t="s">
        <v>2618</v>
      </c>
      <c r="E531" s="4" t="s">
        <v>2619</v>
      </c>
      <c r="F531" s="4" t="s">
        <v>2620</v>
      </c>
      <c r="G531" s="4" t="s">
        <v>2625</v>
      </c>
      <c r="H531" s="4" t="s">
        <v>2626</v>
      </c>
      <c r="I531" s="4" t="s">
        <v>2627</v>
      </c>
      <c r="J531" s="4" t="s">
        <v>2624</v>
      </c>
      <c r="K531" s="4" t="s">
        <v>349</v>
      </c>
      <c r="L531" s="4" t="s">
        <v>694</v>
      </c>
    </row>
    <row r="532" spans="1:12">
      <c r="A532" s="4">
        <v>531</v>
      </c>
      <c r="B532" s="4" t="s">
        <v>130</v>
      </c>
      <c r="C532" s="4" t="s">
        <v>2617</v>
      </c>
      <c r="D532" s="4" t="s">
        <v>2618</v>
      </c>
      <c r="E532" s="4" t="s">
        <v>2619</v>
      </c>
      <c r="F532" s="4" t="s">
        <v>2620</v>
      </c>
      <c r="G532" s="4" t="s">
        <v>2628</v>
      </c>
      <c r="H532" s="4" t="s">
        <v>2629</v>
      </c>
      <c r="I532" s="4" t="s">
        <v>2630</v>
      </c>
      <c r="J532" s="4" t="s">
        <v>1415</v>
      </c>
      <c r="K532" s="4" t="s">
        <v>349</v>
      </c>
      <c r="L532" s="4" t="s">
        <v>694</v>
      </c>
    </row>
    <row r="533" spans="1:12">
      <c r="A533" s="4">
        <v>532</v>
      </c>
      <c r="B533" s="4" t="s">
        <v>130</v>
      </c>
      <c r="C533" s="4" t="s">
        <v>2617</v>
      </c>
      <c r="D533" s="4" t="s">
        <v>2618</v>
      </c>
      <c r="E533" s="4" t="s">
        <v>2619</v>
      </c>
      <c r="F533" s="4" t="s">
        <v>2620</v>
      </c>
      <c r="G533" s="4" t="s">
        <v>2631</v>
      </c>
      <c r="H533" s="4" t="s">
        <v>2632</v>
      </c>
      <c r="I533" s="4" t="s">
        <v>2633</v>
      </c>
      <c r="J533" s="4" t="s">
        <v>2624</v>
      </c>
      <c r="K533" s="4" t="s">
        <v>349</v>
      </c>
      <c r="L533" s="4" t="s">
        <v>694</v>
      </c>
    </row>
    <row r="534" spans="1:12">
      <c r="A534" s="4">
        <v>533</v>
      </c>
      <c r="B534" s="4" t="s">
        <v>130</v>
      </c>
      <c r="C534" s="4" t="s">
        <v>2617</v>
      </c>
      <c r="D534" s="4" t="s">
        <v>2618</v>
      </c>
      <c r="E534" s="4" t="s">
        <v>2619</v>
      </c>
      <c r="F534" s="4" t="s">
        <v>2620</v>
      </c>
      <c r="G534" s="4" t="s">
        <v>1486</v>
      </c>
      <c r="H534" s="4" t="s">
        <v>1487</v>
      </c>
      <c r="I534" s="4" t="s">
        <v>1488</v>
      </c>
      <c r="J534" s="4" t="s">
        <v>1489</v>
      </c>
      <c r="K534" s="4" t="s">
        <v>349</v>
      </c>
      <c r="L534" s="4" t="s">
        <v>694</v>
      </c>
    </row>
    <row r="535" spans="1:12">
      <c r="A535" s="4">
        <v>534</v>
      </c>
      <c r="B535" s="4" t="s">
        <v>130</v>
      </c>
      <c r="C535" s="4" t="s">
        <v>2617</v>
      </c>
      <c r="D535" s="4" t="s">
        <v>2618</v>
      </c>
      <c r="E535" s="4" t="s">
        <v>2634</v>
      </c>
      <c r="F535" s="4" t="s">
        <v>2635</v>
      </c>
      <c r="G535" s="4" t="s">
        <v>2636</v>
      </c>
      <c r="H535" s="4" t="s">
        <v>2637</v>
      </c>
      <c r="I535" s="4" t="s">
        <v>2638</v>
      </c>
      <c r="J535" s="4" t="s">
        <v>2624</v>
      </c>
      <c r="K535" s="4" t="s">
        <v>351</v>
      </c>
      <c r="L535" s="4" t="s">
        <v>694</v>
      </c>
    </row>
    <row r="536" spans="1:12">
      <c r="A536" s="4">
        <v>535</v>
      </c>
      <c r="B536" s="4" t="s">
        <v>130</v>
      </c>
      <c r="C536" s="4" t="s">
        <v>2617</v>
      </c>
      <c r="D536" s="4" t="s">
        <v>2618</v>
      </c>
      <c r="E536" s="4" t="s">
        <v>2639</v>
      </c>
      <c r="F536" s="4" t="s">
        <v>2640</v>
      </c>
      <c r="G536" s="4" t="s">
        <v>2641</v>
      </c>
      <c r="H536" s="4" t="s">
        <v>2642</v>
      </c>
      <c r="I536" s="4" t="s">
        <v>2643</v>
      </c>
      <c r="J536" s="4" t="s">
        <v>2624</v>
      </c>
      <c r="K536" s="4" t="s">
        <v>349</v>
      </c>
      <c r="L536" s="4" t="s">
        <v>694</v>
      </c>
    </row>
    <row r="537" spans="1:12">
      <c r="A537" s="4">
        <v>536</v>
      </c>
      <c r="B537" s="4" t="s">
        <v>130</v>
      </c>
      <c r="C537" s="4" t="s">
        <v>2617</v>
      </c>
      <c r="D537" s="4" t="s">
        <v>2618</v>
      </c>
      <c r="E537" s="4" t="s">
        <v>2639</v>
      </c>
      <c r="F537" s="4" t="s">
        <v>2640</v>
      </c>
      <c r="G537" s="4" t="s">
        <v>2628</v>
      </c>
      <c r="H537" s="4" t="s">
        <v>2629</v>
      </c>
      <c r="I537" s="4" t="s">
        <v>2630</v>
      </c>
      <c r="J537" s="4" t="s">
        <v>1415</v>
      </c>
      <c r="K537" s="4" t="s">
        <v>349</v>
      </c>
      <c r="L537" s="4" t="s">
        <v>694</v>
      </c>
    </row>
    <row r="538" spans="1:12">
      <c r="A538" s="4">
        <v>537</v>
      </c>
      <c r="B538" s="4" t="s">
        <v>130</v>
      </c>
      <c r="C538" s="4" t="s">
        <v>2617</v>
      </c>
      <c r="D538" s="4" t="s">
        <v>2618</v>
      </c>
      <c r="E538" s="4" t="s">
        <v>2639</v>
      </c>
      <c r="F538" s="4" t="s">
        <v>2640</v>
      </c>
      <c r="G538" s="4" t="s">
        <v>2644</v>
      </c>
      <c r="H538" s="4" t="s">
        <v>2645</v>
      </c>
      <c r="I538" s="4" t="s">
        <v>2646</v>
      </c>
      <c r="J538" s="4" t="s">
        <v>2624</v>
      </c>
      <c r="K538" s="4" t="s">
        <v>349</v>
      </c>
      <c r="L538" s="4" t="s">
        <v>694</v>
      </c>
    </row>
    <row r="539" spans="1:12">
      <c r="A539" s="4">
        <v>538</v>
      </c>
      <c r="B539" s="4" t="s">
        <v>130</v>
      </c>
      <c r="C539" s="4" t="s">
        <v>2617</v>
      </c>
      <c r="D539" s="4" t="s">
        <v>2618</v>
      </c>
      <c r="E539" s="4" t="s">
        <v>2647</v>
      </c>
      <c r="F539" s="4" t="s">
        <v>2648</v>
      </c>
      <c r="G539" s="4" t="s">
        <v>2649</v>
      </c>
      <c r="H539" s="4" t="s">
        <v>2650</v>
      </c>
      <c r="I539" s="4" t="s">
        <v>2651</v>
      </c>
      <c r="J539" s="4" t="s">
        <v>2624</v>
      </c>
      <c r="K539" s="4" t="s">
        <v>349</v>
      </c>
      <c r="L539" s="4" t="s">
        <v>694</v>
      </c>
    </row>
    <row r="540" spans="1:12">
      <c r="A540" s="4">
        <v>539</v>
      </c>
      <c r="B540" s="4" t="s">
        <v>130</v>
      </c>
      <c r="C540" s="4" t="s">
        <v>2617</v>
      </c>
      <c r="D540" s="4" t="s">
        <v>2618</v>
      </c>
      <c r="E540" s="4" t="s">
        <v>2617</v>
      </c>
      <c r="F540" s="4" t="s">
        <v>2618</v>
      </c>
      <c r="G540" s="4" t="s">
        <v>2649</v>
      </c>
      <c r="H540" s="4" t="s">
        <v>2650</v>
      </c>
      <c r="I540" s="4" t="s">
        <v>2651</v>
      </c>
      <c r="J540" s="4" t="s">
        <v>2624</v>
      </c>
      <c r="K540" s="4" t="s">
        <v>349</v>
      </c>
      <c r="L540" s="4" t="s">
        <v>694</v>
      </c>
    </row>
    <row r="541" spans="1:12">
      <c r="A541" s="4">
        <v>540</v>
      </c>
      <c r="B541" s="4" t="s">
        <v>130</v>
      </c>
      <c r="C541" s="4" t="s">
        <v>2617</v>
      </c>
      <c r="D541" s="4" t="s">
        <v>2618</v>
      </c>
      <c r="E541" s="4" t="s">
        <v>2617</v>
      </c>
      <c r="F541" s="4" t="s">
        <v>2618</v>
      </c>
      <c r="G541" s="4" t="s">
        <v>2652</v>
      </c>
      <c r="H541" s="4" t="s">
        <v>2653</v>
      </c>
      <c r="I541" s="4" t="s">
        <v>2654</v>
      </c>
      <c r="J541" s="4" t="s">
        <v>2624</v>
      </c>
      <c r="K541" s="4" t="s">
        <v>349</v>
      </c>
      <c r="L541" s="4" t="s">
        <v>694</v>
      </c>
    </row>
    <row r="542" spans="1:12">
      <c r="A542" s="4">
        <v>541</v>
      </c>
      <c r="B542" s="4" t="s">
        <v>130</v>
      </c>
      <c r="C542" s="4" t="s">
        <v>2617</v>
      </c>
      <c r="D542" s="4" t="s">
        <v>2618</v>
      </c>
      <c r="E542" s="4" t="s">
        <v>2617</v>
      </c>
      <c r="F542" s="4" t="s">
        <v>2618</v>
      </c>
      <c r="G542" s="4" t="s">
        <v>2655</v>
      </c>
      <c r="H542" s="4" t="s">
        <v>2656</v>
      </c>
      <c r="I542" s="4" t="s">
        <v>2657</v>
      </c>
      <c r="J542" s="4" t="s">
        <v>2624</v>
      </c>
      <c r="K542" s="4" t="s">
        <v>349</v>
      </c>
      <c r="L542" s="4" t="s">
        <v>694</v>
      </c>
    </row>
    <row r="543" spans="1:12">
      <c r="A543" s="4">
        <v>542</v>
      </c>
      <c r="B543" s="4" t="s">
        <v>130</v>
      </c>
      <c r="C543" s="4" t="s">
        <v>2617</v>
      </c>
      <c r="D543" s="4" t="s">
        <v>2618</v>
      </c>
      <c r="E543" s="4" t="s">
        <v>2617</v>
      </c>
      <c r="F543" s="4" t="s">
        <v>2618</v>
      </c>
      <c r="G543" s="4" t="s">
        <v>2628</v>
      </c>
      <c r="H543" s="4" t="s">
        <v>2629</v>
      </c>
      <c r="I543" s="4" t="s">
        <v>2630</v>
      </c>
      <c r="J543" s="4" t="s">
        <v>1415</v>
      </c>
      <c r="K543" s="4" t="s">
        <v>349</v>
      </c>
      <c r="L543" s="4" t="s">
        <v>694</v>
      </c>
    </row>
    <row r="544" spans="1:12">
      <c r="A544" s="4">
        <v>543</v>
      </c>
      <c r="B544" s="4" t="s">
        <v>130</v>
      </c>
      <c r="C544" s="4" t="s">
        <v>2617</v>
      </c>
      <c r="D544" s="4" t="s">
        <v>2618</v>
      </c>
      <c r="E544" s="4" t="s">
        <v>2617</v>
      </c>
      <c r="F544" s="4" t="s">
        <v>2618</v>
      </c>
      <c r="G544" s="4" t="s">
        <v>2631</v>
      </c>
      <c r="H544" s="4" t="s">
        <v>2632</v>
      </c>
      <c r="I544" s="4" t="s">
        <v>2633</v>
      </c>
      <c r="J544" s="4" t="s">
        <v>2624</v>
      </c>
      <c r="K544" s="4" t="s">
        <v>350</v>
      </c>
      <c r="L544" s="4" t="s">
        <v>694</v>
      </c>
    </row>
    <row r="545" spans="1:12">
      <c r="A545" s="4">
        <v>544</v>
      </c>
      <c r="B545" s="4" t="s">
        <v>130</v>
      </c>
      <c r="C545" s="4" t="s">
        <v>2617</v>
      </c>
      <c r="D545" s="4" t="s">
        <v>2618</v>
      </c>
      <c r="E545" s="4" t="s">
        <v>2617</v>
      </c>
      <c r="F545" s="4" t="s">
        <v>2618</v>
      </c>
      <c r="G545" s="4" t="s">
        <v>2658</v>
      </c>
      <c r="H545" s="4" t="s">
        <v>2659</v>
      </c>
      <c r="I545" s="4" t="s">
        <v>2660</v>
      </c>
      <c r="J545" s="4" t="s">
        <v>2661</v>
      </c>
      <c r="K545" s="4" t="s">
        <v>350</v>
      </c>
      <c r="L545" s="4" t="s">
        <v>694</v>
      </c>
    </row>
    <row r="546" spans="1:12">
      <c r="A546" s="4">
        <v>545</v>
      </c>
      <c r="B546" s="4" t="s">
        <v>130</v>
      </c>
      <c r="C546" s="4" t="s">
        <v>2617</v>
      </c>
      <c r="D546" s="4" t="s">
        <v>2618</v>
      </c>
      <c r="E546" s="4" t="s">
        <v>2617</v>
      </c>
      <c r="F546" s="4" t="s">
        <v>2618</v>
      </c>
      <c r="G546" s="4" t="s">
        <v>2662</v>
      </c>
      <c r="H546" s="4" t="s">
        <v>2663</v>
      </c>
      <c r="I546" s="4" t="s">
        <v>2664</v>
      </c>
      <c r="J546" s="4" t="s">
        <v>2624</v>
      </c>
      <c r="K546" s="4" t="s">
        <v>349</v>
      </c>
      <c r="L546" s="4" t="s">
        <v>694</v>
      </c>
    </row>
    <row r="547" spans="1:12">
      <c r="A547" s="4">
        <v>546</v>
      </c>
      <c r="B547" s="4" t="s">
        <v>130</v>
      </c>
      <c r="C547" s="4" t="s">
        <v>2617</v>
      </c>
      <c r="D547" s="4" t="s">
        <v>2618</v>
      </c>
      <c r="E547" s="4" t="s">
        <v>2665</v>
      </c>
      <c r="F547" s="4" t="s">
        <v>2666</v>
      </c>
      <c r="G547" s="4" t="s">
        <v>2667</v>
      </c>
      <c r="H547" s="4" t="s">
        <v>2668</v>
      </c>
      <c r="I547" s="4" t="s">
        <v>2669</v>
      </c>
      <c r="J547" s="4" t="s">
        <v>2624</v>
      </c>
      <c r="K547" s="4" t="s">
        <v>349</v>
      </c>
      <c r="L547" s="4" t="s">
        <v>694</v>
      </c>
    </row>
    <row r="548" spans="1:12">
      <c r="A548" s="4">
        <v>547</v>
      </c>
      <c r="B548" s="4" t="s">
        <v>130</v>
      </c>
      <c r="C548" s="4" t="s">
        <v>2670</v>
      </c>
      <c r="D548" s="4" t="s">
        <v>2671</v>
      </c>
      <c r="E548" s="4" t="s">
        <v>2672</v>
      </c>
      <c r="F548" s="4" t="s">
        <v>2673</v>
      </c>
      <c r="G548" s="4" t="s">
        <v>2674</v>
      </c>
      <c r="H548" s="4" t="s">
        <v>2675</v>
      </c>
      <c r="I548" s="4" t="s">
        <v>2676</v>
      </c>
      <c r="J548" s="4" t="s">
        <v>2677</v>
      </c>
      <c r="K548" s="4" t="s">
        <v>349</v>
      </c>
      <c r="L548" s="4" t="s">
        <v>694</v>
      </c>
    </row>
    <row r="549" spans="1:12">
      <c r="A549" s="4">
        <v>548</v>
      </c>
      <c r="B549" s="4" t="s">
        <v>130</v>
      </c>
      <c r="C549" s="4" t="s">
        <v>2670</v>
      </c>
      <c r="D549" s="4" t="s">
        <v>2671</v>
      </c>
      <c r="E549" s="4" t="s">
        <v>2670</v>
      </c>
      <c r="F549" s="4" t="s">
        <v>2671</v>
      </c>
      <c r="G549" s="4" t="s">
        <v>2674</v>
      </c>
      <c r="H549" s="4" t="s">
        <v>2675</v>
      </c>
      <c r="I549" s="4" t="s">
        <v>2676</v>
      </c>
      <c r="J549" s="4" t="s">
        <v>2677</v>
      </c>
      <c r="K549" s="4" t="s">
        <v>349</v>
      </c>
      <c r="L549" s="4" t="s">
        <v>694</v>
      </c>
    </row>
    <row r="550" spans="1:12">
      <c r="A550" s="4">
        <v>549</v>
      </c>
      <c r="B550" s="4" t="s">
        <v>130</v>
      </c>
      <c r="C550" s="4" t="s">
        <v>2670</v>
      </c>
      <c r="D550" s="4" t="s">
        <v>2671</v>
      </c>
      <c r="E550" s="4" t="s">
        <v>2670</v>
      </c>
      <c r="F550" s="4" t="s">
        <v>2671</v>
      </c>
      <c r="G550" s="4" t="s">
        <v>2678</v>
      </c>
      <c r="H550" s="4" t="s">
        <v>1801</v>
      </c>
      <c r="I550" s="4" t="s">
        <v>2679</v>
      </c>
      <c r="J550" s="4" t="s">
        <v>2677</v>
      </c>
      <c r="K550" s="4" t="s">
        <v>349</v>
      </c>
      <c r="L550" s="4" t="s">
        <v>694</v>
      </c>
    </row>
    <row r="551" spans="1:12">
      <c r="A551" s="4">
        <v>550</v>
      </c>
      <c r="B551" s="4" t="s">
        <v>130</v>
      </c>
      <c r="C551" s="4" t="s">
        <v>2680</v>
      </c>
      <c r="D551" s="4" t="s">
        <v>2681</v>
      </c>
      <c r="E551" s="4" t="s">
        <v>2682</v>
      </c>
      <c r="F551" s="4" t="s">
        <v>2683</v>
      </c>
      <c r="G551" s="4" t="s">
        <v>2684</v>
      </c>
      <c r="H551" s="4" t="s">
        <v>2685</v>
      </c>
      <c r="I551" s="4" t="s">
        <v>2686</v>
      </c>
      <c r="J551" s="4" t="s">
        <v>2687</v>
      </c>
      <c r="K551" s="4" t="s">
        <v>349</v>
      </c>
      <c r="L551" s="4" t="s">
        <v>694</v>
      </c>
    </row>
    <row r="552" spans="1:12">
      <c r="A552" s="4">
        <v>551</v>
      </c>
      <c r="B552" s="4" t="s">
        <v>130</v>
      </c>
      <c r="C552" s="4" t="s">
        <v>2680</v>
      </c>
      <c r="D552" s="4" t="s">
        <v>2681</v>
      </c>
      <c r="E552" s="4" t="s">
        <v>2682</v>
      </c>
      <c r="F552" s="4" t="s">
        <v>2683</v>
      </c>
      <c r="G552" s="4" t="s">
        <v>2688</v>
      </c>
      <c r="H552" s="4" t="s">
        <v>2689</v>
      </c>
      <c r="I552" s="4" t="s">
        <v>2690</v>
      </c>
      <c r="J552" s="4" t="s">
        <v>2687</v>
      </c>
      <c r="K552" s="4" t="s">
        <v>349</v>
      </c>
      <c r="L552" s="4" t="s">
        <v>694</v>
      </c>
    </row>
    <row r="553" spans="1:12">
      <c r="A553" s="4">
        <v>552</v>
      </c>
      <c r="B553" s="4" t="s">
        <v>130</v>
      </c>
      <c r="C553" s="4" t="s">
        <v>2680</v>
      </c>
      <c r="D553" s="4" t="s">
        <v>2681</v>
      </c>
      <c r="E553" s="4" t="s">
        <v>2682</v>
      </c>
      <c r="F553" s="4" t="s">
        <v>2683</v>
      </c>
      <c r="G553" s="4" t="s">
        <v>1687</v>
      </c>
      <c r="H553" s="4" t="s">
        <v>1688</v>
      </c>
      <c r="I553" s="4" t="s">
        <v>1689</v>
      </c>
      <c r="J553" s="4" t="s">
        <v>1575</v>
      </c>
      <c r="K553" s="4" t="s">
        <v>349</v>
      </c>
      <c r="L553" s="4" t="s">
        <v>694</v>
      </c>
    </row>
    <row r="554" spans="1:12">
      <c r="A554" s="4">
        <v>553</v>
      </c>
      <c r="B554" s="4" t="s">
        <v>130</v>
      </c>
      <c r="C554" s="4" t="s">
        <v>2680</v>
      </c>
      <c r="D554" s="4" t="s">
        <v>2681</v>
      </c>
      <c r="E554" s="4" t="s">
        <v>2691</v>
      </c>
      <c r="F554" s="4" t="s">
        <v>2692</v>
      </c>
      <c r="G554" s="4" t="s">
        <v>2693</v>
      </c>
      <c r="H554" s="4" t="s">
        <v>2694</v>
      </c>
      <c r="I554" s="4" t="s">
        <v>2695</v>
      </c>
      <c r="J554" s="4" t="s">
        <v>2687</v>
      </c>
      <c r="K554" s="4" t="s">
        <v>349</v>
      </c>
      <c r="L554" s="4" t="s">
        <v>694</v>
      </c>
    </row>
    <row r="555" spans="1:12">
      <c r="A555" s="4">
        <v>554</v>
      </c>
      <c r="B555" s="4" t="s">
        <v>130</v>
      </c>
      <c r="C555" s="4" t="s">
        <v>2680</v>
      </c>
      <c r="D555" s="4" t="s">
        <v>2681</v>
      </c>
      <c r="E555" s="4" t="s">
        <v>2691</v>
      </c>
      <c r="F555" s="4" t="s">
        <v>2692</v>
      </c>
      <c r="G555" s="4" t="s">
        <v>1562</v>
      </c>
      <c r="H555" s="4" t="s">
        <v>1563</v>
      </c>
      <c r="I555" s="4" t="s">
        <v>1564</v>
      </c>
      <c r="J555" s="4" t="s">
        <v>1565</v>
      </c>
      <c r="K555" s="4" t="s">
        <v>349</v>
      </c>
      <c r="L555" s="4" t="s">
        <v>694</v>
      </c>
    </row>
    <row r="556" spans="1:12">
      <c r="A556" s="4">
        <v>555</v>
      </c>
      <c r="B556" s="4" t="s">
        <v>130</v>
      </c>
      <c r="C556" s="4" t="s">
        <v>2680</v>
      </c>
      <c r="D556" s="4" t="s">
        <v>2681</v>
      </c>
      <c r="E556" s="4" t="s">
        <v>2691</v>
      </c>
      <c r="F556" s="4" t="s">
        <v>2692</v>
      </c>
      <c r="G556" s="4" t="s">
        <v>2696</v>
      </c>
      <c r="H556" s="4" t="s">
        <v>2697</v>
      </c>
      <c r="I556" s="4" t="s">
        <v>2698</v>
      </c>
      <c r="J556" s="4" t="s">
        <v>2687</v>
      </c>
      <c r="K556" s="4" t="s">
        <v>349</v>
      </c>
      <c r="L556" s="4" t="s">
        <v>694</v>
      </c>
    </row>
    <row r="557" spans="1:12">
      <c r="A557" s="4">
        <v>556</v>
      </c>
      <c r="B557" s="4" t="s">
        <v>130</v>
      </c>
      <c r="C557" s="4" t="s">
        <v>2680</v>
      </c>
      <c r="D557" s="4" t="s">
        <v>2681</v>
      </c>
      <c r="E557" s="4" t="s">
        <v>2691</v>
      </c>
      <c r="F557" s="4" t="s">
        <v>2692</v>
      </c>
      <c r="G557" s="4" t="s">
        <v>1486</v>
      </c>
      <c r="H557" s="4" t="s">
        <v>1487</v>
      </c>
      <c r="I557" s="4" t="s">
        <v>1488</v>
      </c>
      <c r="J557" s="4" t="s">
        <v>1489</v>
      </c>
      <c r="K557" s="4" t="s">
        <v>349</v>
      </c>
      <c r="L557" s="4" t="s">
        <v>694</v>
      </c>
    </row>
    <row r="558" spans="1:12">
      <c r="A558" s="4">
        <v>557</v>
      </c>
      <c r="B558" s="4" t="s">
        <v>130</v>
      </c>
      <c r="C558" s="4" t="s">
        <v>2680</v>
      </c>
      <c r="D558" s="4" t="s">
        <v>2681</v>
      </c>
      <c r="E558" s="4" t="s">
        <v>2699</v>
      </c>
      <c r="F558" s="4" t="s">
        <v>2700</v>
      </c>
      <c r="G558" s="4" t="s">
        <v>2701</v>
      </c>
      <c r="H558" s="4" t="s">
        <v>2702</v>
      </c>
      <c r="I558" s="4" t="s">
        <v>2703</v>
      </c>
      <c r="J558" s="4" t="s">
        <v>2687</v>
      </c>
      <c r="K558" s="4" t="s">
        <v>349</v>
      </c>
      <c r="L558" s="4" t="s">
        <v>694</v>
      </c>
    </row>
    <row r="559" spans="1:12">
      <c r="A559" s="4">
        <v>558</v>
      </c>
      <c r="B559" s="4" t="s">
        <v>130</v>
      </c>
      <c r="C559" s="4" t="s">
        <v>2704</v>
      </c>
      <c r="D559" s="4" t="s">
        <v>2705</v>
      </c>
      <c r="E559" s="4" t="s">
        <v>2704</v>
      </c>
      <c r="F559" s="4" t="s">
        <v>2705</v>
      </c>
      <c r="G559" s="4" t="s">
        <v>2706</v>
      </c>
      <c r="H559" s="4" t="s">
        <v>2707</v>
      </c>
      <c r="I559" s="4" t="s">
        <v>2496</v>
      </c>
      <c r="J559" s="4" t="s">
        <v>2708</v>
      </c>
      <c r="K559" s="4" t="s">
        <v>349</v>
      </c>
      <c r="L559" s="4" t="s">
        <v>694</v>
      </c>
    </row>
    <row r="560" spans="1:12">
      <c r="A560" s="4">
        <v>559</v>
      </c>
      <c r="B560" s="4" t="s">
        <v>130</v>
      </c>
      <c r="C560" s="4" t="s">
        <v>2704</v>
      </c>
      <c r="D560" s="4" t="s">
        <v>2705</v>
      </c>
      <c r="E560" s="4" t="s">
        <v>2704</v>
      </c>
      <c r="F560" s="4" t="s">
        <v>2705</v>
      </c>
      <c r="G560" s="4" t="s">
        <v>2709</v>
      </c>
      <c r="H560" s="4" t="s">
        <v>2710</v>
      </c>
      <c r="I560" s="4" t="s">
        <v>2711</v>
      </c>
      <c r="J560" s="4" t="s">
        <v>1410</v>
      </c>
      <c r="K560" s="4" t="s">
        <v>349</v>
      </c>
      <c r="L560" s="4" t="s">
        <v>694</v>
      </c>
    </row>
    <row r="561" spans="1:12">
      <c r="A561" s="4">
        <v>560</v>
      </c>
      <c r="B561" s="4" t="s">
        <v>130</v>
      </c>
      <c r="C561" s="4" t="s">
        <v>2704</v>
      </c>
      <c r="D561" s="4" t="s">
        <v>2705</v>
      </c>
      <c r="E561" s="4" t="s">
        <v>2704</v>
      </c>
      <c r="F561" s="4" t="s">
        <v>2705</v>
      </c>
      <c r="G561" s="4" t="s">
        <v>2712</v>
      </c>
      <c r="H561" s="4" t="s">
        <v>2713</v>
      </c>
      <c r="I561" s="4" t="s">
        <v>2714</v>
      </c>
      <c r="J561" s="4" t="s">
        <v>2715</v>
      </c>
      <c r="K561" s="4" t="s">
        <v>349</v>
      </c>
      <c r="L561" s="4" t="s">
        <v>694</v>
      </c>
    </row>
    <row r="562" spans="1:12">
      <c r="A562" s="4">
        <v>561</v>
      </c>
      <c r="B562" s="4" t="s">
        <v>130</v>
      </c>
      <c r="C562" s="4" t="s">
        <v>2704</v>
      </c>
      <c r="D562" s="4" t="s">
        <v>2705</v>
      </c>
      <c r="E562" s="4" t="s">
        <v>2704</v>
      </c>
      <c r="F562" s="4" t="s">
        <v>2705</v>
      </c>
      <c r="G562" s="4" t="s">
        <v>2716</v>
      </c>
      <c r="H562" s="4" t="s">
        <v>2717</v>
      </c>
      <c r="I562" s="4" t="s">
        <v>1414</v>
      </c>
      <c r="J562" s="4" t="s">
        <v>2718</v>
      </c>
      <c r="K562" s="4" t="s">
        <v>349</v>
      </c>
      <c r="L562" s="4" t="s">
        <v>694</v>
      </c>
    </row>
    <row r="563" spans="1:12">
      <c r="A563" s="4">
        <v>562</v>
      </c>
      <c r="B563" s="4" t="s">
        <v>130</v>
      </c>
      <c r="C563" s="4" t="s">
        <v>2704</v>
      </c>
      <c r="D563" s="4" t="s">
        <v>2705</v>
      </c>
      <c r="E563" s="4" t="s">
        <v>2704</v>
      </c>
      <c r="F563" s="4" t="s">
        <v>2705</v>
      </c>
      <c r="G563" s="4" t="s">
        <v>2719</v>
      </c>
      <c r="H563" s="4" t="s">
        <v>2720</v>
      </c>
      <c r="I563" s="4" t="s">
        <v>2721</v>
      </c>
      <c r="J563" s="4" t="s">
        <v>2722</v>
      </c>
      <c r="K563" s="4" t="s">
        <v>349</v>
      </c>
      <c r="L563" s="4" t="s">
        <v>694</v>
      </c>
    </row>
    <row r="564" spans="1:12">
      <c r="A564" s="4">
        <v>563</v>
      </c>
      <c r="B564" s="4" t="s">
        <v>130</v>
      </c>
      <c r="C564" s="4" t="s">
        <v>2704</v>
      </c>
      <c r="D564" s="4" t="s">
        <v>2705</v>
      </c>
      <c r="E564" s="4" t="s">
        <v>2704</v>
      </c>
      <c r="F564" s="4" t="s">
        <v>2705</v>
      </c>
      <c r="G564" s="4" t="s">
        <v>1720</v>
      </c>
      <c r="H564" s="4" t="s">
        <v>1721</v>
      </c>
      <c r="I564" s="4" t="s">
        <v>1722</v>
      </c>
      <c r="J564" s="4" t="s">
        <v>1489</v>
      </c>
      <c r="K564" s="4" t="s">
        <v>349</v>
      </c>
      <c r="L564" s="4" t="s">
        <v>694</v>
      </c>
    </row>
    <row r="565" spans="1:12">
      <c r="A565" s="4">
        <v>564</v>
      </c>
      <c r="B565" s="4" t="s">
        <v>130</v>
      </c>
      <c r="C565" s="4" t="s">
        <v>2704</v>
      </c>
      <c r="D565" s="4" t="s">
        <v>2705</v>
      </c>
      <c r="E565" s="4" t="s">
        <v>2704</v>
      </c>
      <c r="F565" s="4" t="s">
        <v>2705</v>
      </c>
      <c r="G565" s="4" t="s">
        <v>2723</v>
      </c>
      <c r="H565" s="4" t="s">
        <v>2724</v>
      </c>
      <c r="I565" s="4" t="s">
        <v>2725</v>
      </c>
      <c r="J565" s="4" t="s">
        <v>2708</v>
      </c>
      <c r="K565" s="4" t="s">
        <v>349</v>
      </c>
      <c r="L565" s="4" t="s">
        <v>694</v>
      </c>
    </row>
    <row r="566" spans="1:12">
      <c r="A566" s="4">
        <v>565</v>
      </c>
      <c r="B566" s="4" t="s">
        <v>130</v>
      </c>
      <c r="C566" s="4" t="s">
        <v>2704</v>
      </c>
      <c r="D566" s="4" t="s">
        <v>2705</v>
      </c>
      <c r="E566" s="4" t="s">
        <v>2704</v>
      </c>
      <c r="F566" s="4" t="s">
        <v>2705</v>
      </c>
      <c r="G566" s="4" t="s">
        <v>2726</v>
      </c>
      <c r="H566" s="4" t="s">
        <v>2727</v>
      </c>
      <c r="I566" s="4" t="s">
        <v>2728</v>
      </c>
      <c r="J566" s="4" t="s">
        <v>2715</v>
      </c>
      <c r="K566" s="4" t="s">
        <v>349</v>
      </c>
      <c r="L566" s="4" t="s">
        <v>694</v>
      </c>
    </row>
    <row r="567" spans="1:12">
      <c r="A567" s="4">
        <v>566</v>
      </c>
      <c r="B567" s="4" t="s">
        <v>130</v>
      </c>
      <c r="C567" s="4" t="s">
        <v>2704</v>
      </c>
      <c r="D567" s="4" t="s">
        <v>2705</v>
      </c>
      <c r="E567" s="4" t="s">
        <v>2704</v>
      </c>
      <c r="F567" s="4" t="s">
        <v>2705</v>
      </c>
      <c r="G567" s="4" t="s">
        <v>2729</v>
      </c>
      <c r="H567" s="4" t="s">
        <v>2730</v>
      </c>
      <c r="I567" s="4" t="s">
        <v>2721</v>
      </c>
      <c r="J567" s="4" t="s">
        <v>2731</v>
      </c>
      <c r="K567" s="4" t="s">
        <v>349</v>
      </c>
      <c r="L567" s="4" t="s">
        <v>694</v>
      </c>
    </row>
    <row r="568" spans="1:12">
      <c r="A568" s="4">
        <v>567</v>
      </c>
      <c r="B568" s="4" t="s">
        <v>130</v>
      </c>
      <c r="C568" s="4" t="s">
        <v>2704</v>
      </c>
      <c r="D568" s="4" t="s">
        <v>2705</v>
      </c>
      <c r="E568" s="4" t="s">
        <v>2704</v>
      </c>
      <c r="F568" s="4" t="s">
        <v>2705</v>
      </c>
      <c r="G568" s="4" t="s">
        <v>2732</v>
      </c>
      <c r="H568" s="4" t="s">
        <v>2733</v>
      </c>
      <c r="I568" s="4" t="s">
        <v>2734</v>
      </c>
      <c r="J568" s="4" t="s">
        <v>2715</v>
      </c>
      <c r="K568" s="4" t="s">
        <v>349</v>
      </c>
      <c r="L568" s="4" t="s">
        <v>694</v>
      </c>
    </row>
    <row r="569" spans="1:12">
      <c r="A569" s="4">
        <v>568</v>
      </c>
      <c r="B569" s="4" t="s">
        <v>130</v>
      </c>
      <c r="C569" s="4" t="s">
        <v>2704</v>
      </c>
      <c r="D569" s="4" t="s">
        <v>2705</v>
      </c>
      <c r="E569" s="4" t="s">
        <v>2704</v>
      </c>
      <c r="F569" s="4" t="s">
        <v>2705</v>
      </c>
      <c r="G569" s="4" t="s">
        <v>2735</v>
      </c>
      <c r="H569" s="4" t="s">
        <v>2736</v>
      </c>
      <c r="I569" s="4" t="s">
        <v>2737</v>
      </c>
      <c r="J569" s="4" t="s">
        <v>2715</v>
      </c>
      <c r="K569" s="4" t="s">
        <v>350</v>
      </c>
      <c r="L569" s="4" t="s">
        <v>694</v>
      </c>
    </row>
    <row r="570" spans="1:12">
      <c r="A570" s="4">
        <v>569</v>
      </c>
      <c r="B570" s="4" t="s">
        <v>130</v>
      </c>
      <c r="C570" s="4" t="s">
        <v>2704</v>
      </c>
      <c r="D570" s="4" t="s">
        <v>2705</v>
      </c>
      <c r="E570" s="4" t="s">
        <v>2704</v>
      </c>
      <c r="F570" s="4" t="s">
        <v>2705</v>
      </c>
      <c r="G570" s="4" t="s">
        <v>2738</v>
      </c>
      <c r="H570" s="4" t="s">
        <v>2739</v>
      </c>
      <c r="I570" s="4" t="s">
        <v>2740</v>
      </c>
      <c r="J570" s="4" t="s">
        <v>2715</v>
      </c>
      <c r="K570" s="4" t="s">
        <v>349</v>
      </c>
      <c r="L570" s="4" t="s">
        <v>694</v>
      </c>
    </row>
    <row r="571" spans="1:12">
      <c r="A571" s="4">
        <v>570</v>
      </c>
      <c r="B571" s="4" t="s">
        <v>130</v>
      </c>
      <c r="C571" s="4" t="s">
        <v>2704</v>
      </c>
      <c r="D571" s="4" t="s">
        <v>2705</v>
      </c>
      <c r="E571" s="4" t="s">
        <v>2704</v>
      </c>
      <c r="F571" s="4" t="s">
        <v>2705</v>
      </c>
      <c r="G571" s="4" t="s">
        <v>2741</v>
      </c>
      <c r="H571" s="4" t="s">
        <v>2742</v>
      </c>
      <c r="I571" s="4" t="s">
        <v>1470</v>
      </c>
      <c r="J571" s="4" t="s">
        <v>2715</v>
      </c>
      <c r="K571" s="4" t="s">
        <v>349</v>
      </c>
      <c r="L571" s="4" t="s">
        <v>694</v>
      </c>
    </row>
    <row r="572" spans="1:12">
      <c r="A572" s="4">
        <v>571</v>
      </c>
      <c r="B572" s="4" t="s">
        <v>130</v>
      </c>
      <c r="C572" s="4" t="s">
        <v>2704</v>
      </c>
      <c r="D572" s="4" t="s">
        <v>2705</v>
      </c>
      <c r="E572" s="4" t="s">
        <v>2704</v>
      </c>
      <c r="F572" s="4" t="s">
        <v>2705</v>
      </c>
      <c r="G572" s="4" t="s">
        <v>1486</v>
      </c>
      <c r="H572" s="4" t="s">
        <v>1487</v>
      </c>
      <c r="I572" s="4" t="s">
        <v>1488</v>
      </c>
      <c r="J572" s="4" t="s">
        <v>1489</v>
      </c>
      <c r="K572" s="4" t="s">
        <v>349</v>
      </c>
      <c r="L572" s="4" t="s">
        <v>694</v>
      </c>
    </row>
    <row r="573" spans="1:12">
      <c r="A573" s="4">
        <v>572</v>
      </c>
      <c r="B573" s="4" t="s">
        <v>130</v>
      </c>
      <c r="C573" s="4" t="s">
        <v>2704</v>
      </c>
      <c r="D573" s="4" t="s">
        <v>2705</v>
      </c>
      <c r="E573" s="4" t="s">
        <v>2704</v>
      </c>
      <c r="F573" s="4" t="s">
        <v>2705</v>
      </c>
      <c r="G573" s="4" t="s">
        <v>2743</v>
      </c>
      <c r="H573" s="4" t="s">
        <v>2744</v>
      </c>
      <c r="I573" s="4" t="s">
        <v>2745</v>
      </c>
      <c r="J573" s="4" t="s">
        <v>1410</v>
      </c>
      <c r="K573" s="4" t="s">
        <v>349</v>
      </c>
      <c r="L573" s="4" t="s">
        <v>694</v>
      </c>
    </row>
    <row r="574" spans="1:12">
      <c r="A574" s="4">
        <v>573</v>
      </c>
      <c r="B574" s="4" t="s">
        <v>130</v>
      </c>
      <c r="C574" s="4" t="s">
        <v>2704</v>
      </c>
      <c r="D574" s="4" t="s">
        <v>2705</v>
      </c>
      <c r="E574" s="4" t="s">
        <v>2704</v>
      </c>
      <c r="F574" s="4" t="s">
        <v>2705</v>
      </c>
      <c r="G574" s="4" t="s">
        <v>2746</v>
      </c>
      <c r="H574" s="4" t="s">
        <v>2747</v>
      </c>
      <c r="I574" s="4" t="s">
        <v>2748</v>
      </c>
      <c r="J574" s="4" t="s">
        <v>2715</v>
      </c>
      <c r="K574" s="4" t="s">
        <v>349</v>
      </c>
      <c r="L574" s="4" t="s">
        <v>694</v>
      </c>
    </row>
    <row r="575" spans="1:12">
      <c r="A575" s="4">
        <v>574</v>
      </c>
      <c r="B575" s="4" t="s">
        <v>130</v>
      </c>
      <c r="C575" s="4" t="s">
        <v>2704</v>
      </c>
      <c r="D575" s="4" t="s">
        <v>2705</v>
      </c>
      <c r="E575" s="4" t="s">
        <v>2704</v>
      </c>
      <c r="F575" s="4" t="s">
        <v>2705</v>
      </c>
      <c r="G575" s="4" t="s">
        <v>1726</v>
      </c>
      <c r="H575" s="4" t="s">
        <v>1727</v>
      </c>
      <c r="I575" s="4" t="s">
        <v>1722</v>
      </c>
      <c r="J575" s="4" t="s">
        <v>1728</v>
      </c>
      <c r="K575" s="4" t="s">
        <v>349</v>
      </c>
      <c r="L575" s="4" t="s">
        <v>694</v>
      </c>
    </row>
    <row r="576" spans="1:12">
      <c r="A576" s="4">
        <v>575</v>
      </c>
      <c r="B576" s="4" t="s">
        <v>130</v>
      </c>
      <c r="C576" s="4" t="s">
        <v>2749</v>
      </c>
      <c r="D576" s="4" t="s">
        <v>2750</v>
      </c>
      <c r="E576" s="4" t="s">
        <v>2749</v>
      </c>
      <c r="F576" s="4" t="s">
        <v>2750</v>
      </c>
      <c r="G576" s="4" t="s">
        <v>2751</v>
      </c>
      <c r="H576" s="4" t="s">
        <v>2752</v>
      </c>
      <c r="I576" s="4" t="s">
        <v>2753</v>
      </c>
      <c r="J576" s="4" t="s">
        <v>1575</v>
      </c>
      <c r="K576" s="4" t="s">
        <v>349</v>
      </c>
      <c r="L576" s="4" t="s">
        <v>694</v>
      </c>
    </row>
    <row r="577" spans="1:12">
      <c r="A577" s="4">
        <v>576</v>
      </c>
      <c r="B577" s="4" t="s">
        <v>130</v>
      </c>
      <c r="C577" s="4" t="s">
        <v>2749</v>
      </c>
      <c r="D577" s="4" t="s">
        <v>2750</v>
      </c>
      <c r="E577" s="4" t="s">
        <v>2749</v>
      </c>
      <c r="F577" s="4" t="s">
        <v>2750</v>
      </c>
      <c r="G577" s="4" t="s">
        <v>2446</v>
      </c>
      <c r="H577" s="4" t="s">
        <v>2447</v>
      </c>
      <c r="I577" s="4" t="s">
        <v>2448</v>
      </c>
      <c r="J577" s="4" t="s">
        <v>1575</v>
      </c>
      <c r="K577" s="4" t="s">
        <v>349</v>
      </c>
      <c r="L577" s="4" t="s">
        <v>694</v>
      </c>
    </row>
    <row r="578" spans="1:12">
      <c r="A578" s="4">
        <v>577</v>
      </c>
      <c r="B578" s="4" t="s">
        <v>130</v>
      </c>
      <c r="C578" s="4" t="s">
        <v>2749</v>
      </c>
      <c r="D578" s="4" t="s">
        <v>2750</v>
      </c>
      <c r="E578" s="4" t="s">
        <v>2749</v>
      </c>
      <c r="F578" s="4" t="s">
        <v>2750</v>
      </c>
      <c r="G578" s="4" t="s">
        <v>2754</v>
      </c>
      <c r="H578" s="4" t="s">
        <v>2755</v>
      </c>
      <c r="I578" s="4" t="s">
        <v>2756</v>
      </c>
      <c r="J578" s="4" t="s">
        <v>1575</v>
      </c>
      <c r="K578" s="4" t="s">
        <v>349</v>
      </c>
      <c r="L578" s="4" t="s">
        <v>694</v>
      </c>
    </row>
    <row r="579" spans="1:12">
      <c r="A579" s="4">
        <v>578</v>
      </c>
      <c r="B579" s="4" t="s">
        <v>130</v>
      </c>
      <c r="C579" s="4" t="s">
        <v>2749</v>
      </c>
      <c r="D579" s="4" t="s">
        <v>2750</v>
      </c>
      <c r="E579" s="4" t="s">
        <v>2749</v>
      </c>
      <c r="F579" s="4" t="s">
        <v>2750</v>
      </c>
      <c r="G579" s="4" t="s">
        <v>1720</v>
      </c>
      <c r="H579" s="4" t="s">
        <v>1721</v>
      </c>
      <c r="I579" s="4" t="s">
        <v>1722</v>
      </c>
      <c r="J579" s="4" t="s">
        <v>1489</v>
      </c>
      <c r="K579" s="4" t="s">
        <v>349</v>
      </c>
      <c r="L579" s="4" t="s">
        <v>694</v>
      </c>
    </row>
    <row r="580" spans="1:12">
      <c r="A580" s="4">
        <v>579</v>
      </c>
      <c r="B580" s="4" t="s">
        <v>130</v>
      </c>
      <c r="C580" s="4" t="s">
        <v>2749</v>
      </c>
      <c r="D580" s="4" t="s">
        <v>2750</v>
      </c>
      <c r="E580" s="4" t="s">
        <v>2749</v>
      </c>
      <c r="F580" s="4" t="s">
        <v>2750</v>
      </c>
      <c r="G580" s="4" t="s">
        <v>2757</v>
      </c>
      <c r="H580" s="4" t="s">
        <v>2758</v>
      </c>
      <c r="I580" s="4" t="s">
        <v>2759</v>
      </c>
      <c r="J580" s="4" t="s">
        <v>1575</v>
      </c>
      <c r="K580" s="4" t="s">
        <v>349</v>
      </c>
      <c r="L580" s="4" t="s">
        <v>694</v>
      </c>
    </row>
    <row r="581" spans="1:12">
      <c r="A581" s="4">
        <v>580</v>
      </c>
      <c r="B581" s="4" t="s">
        <v>130</v>
      </c>
      <c r="C581" s="4" t="s">
        <v>2749</v>
      </c>
      <c r="D581" s="4" t="s">
        <v>2750</v>
      </c>
      <c r="E581" s="4" t="s">
        <v>2749</v>
      </c>
      <c r="F581" s="4" t="s">
        <v>2750</v>
      </c>
      <c r="G581" s="4" t="s">
        <v>2760</v>
      </c>
      <c r="H581" s="4" t="s">
        <v>2761</v>
      </c>
      <c r="I581" s="4" t="s">
        <v>2762</v>
      </c>
      <c r="J581" s="4" t="s">
        <v>1575</v>
      </c>
      <c r="K581" s="4" t="s">
        <v>349</v>
      </c>
      <c r="L581" s="4" t="s">
        <v>694</v>
      </c>
    </row>
    <row r="582" spans="1:12">
      <c r="A582" s="4">
        <v>581</v>
      </c>
      <c r="B582" s="4" t="s">
        <v>130</v>
      </c>
      <c r="C582" s="4" t="s">
        <v>2749</v>
      </c>
      <c r="D582" s="4" t="s">
        <v>2750</v>
      </c>
      <c r="E582" s="4" t="s">
        <v>2749</v>
      </c>
      <c r="F582" s="4" t="s">
        <v>2750</v>
      </c>
      <c r="G582" s="4" t="s">
        <v>2763</v>
      </c>
      <c r="H582" s="4" t="s">
        <v>2764</v>
      </c>
      <c r="I582" s="4" t="s">
        <v>2765</v>
      </c>
      <c r="J582" s="4" t="s">
        <v>2766</v>
      </c>
      <c r="K582" s="4" t="s">
        <v>349</v>
      </c>
      <c r="L582" s="4" t="s">
        <v>694</v>
      </c>
    </row>
    <row r="583" spans="1:12">
      <c r="A583" s="4">
        <v>582</v>
      </c>
      <c r="B583" s="4" t="s">
        <v>130</v>
      </c>
      <c r="C583" s="4" t="s">
        <v>2749</v>
      </c>
      <c r="D583" s="4" t="s">
        <v>2750</v>
      </c>
      <c r="E583" s="4" t="s">
        <v>2749</v>
      </c>
      <c r="F583" s="4" t="s">
        <v>2750</v>
      </c>
      <c r="G583" s="4" t="s">
        <v>2767</v>
      </c>
      <c r="H583" s="4" t="s">
        <v>2768</v>
      </c>
      <c r="I583" s="4" t="s">
        <v>2769</v>
      </c>
      <c r="J583" s="4" t="s">
        <v>1575</v>
      </c>
      <c r="K583" s="4" t="s">
        <v>349</v>
      </c>
      <c r="L583" s="4" t="s">
        <v>694</v>
      </c>
    </row>
    <row r="584" spans="1:12">
      <c r="A584" s="4">
        <v>583</v>
      </c>
      <c r="B584" s="4" t="s">
        <v>130</v>
      </c>
      <c r="C584" s="4" t="s">
        <v>2749</v>
      </c>
      <c r="D584" s="4" t="s">
        <v>2750</v>
      </c>
      <c r="E584" s="4" t="s">
        <v>2749</v>
      </c>
      <c r="F584" s="4" t="s">
        <v>2750</v>
      </c>
      <c r="G584" s="4" t="s">
        <v>2770</v>
      </c>
      <c r="H584" s="4" t="s">
        <v>2771</v>
      </c>
      <c r="I584" s="4" t="s">
        <v>2772</v>
      </c>
      <c r="J584" s="4" t="s">
        <v>1575</v>
      </c>
      <c r="K584" s="4" t="s">
        <v>350</v>
      </c>
      <c r="L584" s="4" t="s">
        <v>694</v>
      </c>
    </row>
    <row r="585" spans="1:12">
      <c r="A585" s="4">
        <v>584</v>
      </c>
      <c r="B585" s="4" t="s">
        <v>130</v>
      </c>
      <c r="C585" s="4" t="s">
        <v>2749</v>
      </c>
      <c r="D585" s="4" t="s">
        <v>2750</v>
      </c>
      <c r="E585" s="4" t="s">
        <v>2749</v>
      </c>
      <c r="F585" s="4" t="s">
        <v>2750</v>
      </c>
      <c r="G585" s="4" t="s">
        <v>2773</v>
      </c>
      <c r="H585" s="4" t="s">
        <v>2774</v>
      </c>
      <c r="I585" s="4" t="s">
        <v>2775</v>
      </c>
      <c r="J585" s="4" t="s">
        <v>2776</v>
      </c>
      <c r="K585" s="4" t="s">
        <v>348</v>
      </c>
      <c r="L585" s="4" t="s">
        <v>694</v>
      </c>
    </row>
    <row r="586" spans="1:12">
      <c r="A586" s="4">
        <v>585</v>
      </c>
      <c r="B586" s="4" t="s">
        <v>130</v>
      </c>
      <c r="C586" s="4" t="s">
        <v>2749</v>
      </c>
      <c r="D586" s="4" t="s">
        <v>2750</v>
      </c>
      <c r="E586" s="4" t="s">
        <v>2749</v>
      </c>
      <c r="F586" s="4" t="s">
        <v>2750</v>
      </c>
      <c r="G586" s="4" t="s">
        <v>2777</v>
      </c>
      <c r="H586" s="4" t="s">
        <v>2778</v>
      </c>
      <c r="I586" s="4" t="s">
        <v>2779</v>
      </c>
      <c r="J586" s="4" t="s">
        <v>1575</v>
      </c>
      <c r="K586" s="4" t="s">
        <v>349</v>
      </c>
      <c r="L586" s="4" t="s">
        <v>694</v>
      </c>
    </row>
    <row r="587" spans="1:12">
      <c r="A587" s="4">
        <v>586</v>
      </c>
      <c r="B587" s="4" t="s">
        <v>130</v>
      </c>
      <c r="C587" s="4" t="s">
        <v>2749</v>
      </c>
      <c r="D587" s="4" t="s">
        <v>2750</v>
      </c>
      <c r="E587" s="4" t="s">
        <v>2749</v>
      </c>
      <c r="F587" s="4" t="s">
        <v>2750</v>
      </c>
      <c r="G587" s="4" t="s">
        <v>1562</v>
      </c>
      <c r="H587" s="4" t="s">
        <v>1563</v>
      </c>
      <c r="I587" s="4" t="s">
        <v>1564</v>
      </c>
      <c r="J587" s="4" t="s">
        <v>1565</v>
      </c>
      <c r="K587" s="4" t="s">
        <v>349</v>
      </c>
      <c r="L587" s="4" t="s">
        <v>694</v>
      </c>
    </row>
    <row r="588" spans="1:12">
      <c r="A588" s="4">
        <v>587</v>
      </c>
      <c r="B588" s="4" t="s">
        <v>130</v>
      </c>
      <c r="C588" s="4" t="s">
        <v>2749</v>
      </c>
      <c r="D588" s="4" t="s">
        <v>2750</v>
      </c>
      <c r="E588" s="4" t="s">
        <v>2749</v>
      </c>
      <c r="F588" s="4" t="s">
        <v>2750</v>
      </c>
      <c r="G588" s="4" t="s">
        <v>1572</v>
      </c>
      <c r="H588" s="4" t="s">
        <v>1573</v>
      </c>
      <c r="I588" s="4" t="s">
        <v>1574</v>
      </c>
      <c r="J588" s="4" t="s">
        <v>1575</v>
      </c>
      <c r="K588" s="4" t="s">
        <v>349</v>
      </c>
      <c r="L588" s="4" t="s">
        <v>694</v>
      </c>
    </row>
    <row r="589" spans="1:12">
      <c r="A589" s="4">
        <v>588</v>
      </c>
      <c r="B589" s="4" t="s">
        <v>130</v>
      </c>
      <c r="C589" s="4" t="s">
        <v>2749</v>
      </c>
      <c r="D589" s="4" t="s">
        <v>2750</v>
      </c>
      <c r="E589" s="4" t="s">
        <v>2749</v>
      </c>
      <c r="F589" s="4" t="s">
        <v>2750</v>
      </c>
      <c r="G589" s="4" t="s">
        <v>2780</v>
      </c>
      <c r="H589" s="4" t="s">
        <v>2781</v>
      </c>
      <c r="I589" s="4" t="s">
        <v>2782</v>
      </c>
      <c r="J589" s="4" t="s">
        <v>1575</v>
      </c>
      <c r="K589" s="4" t="s">
        <v>349</v>
      </c>
      <c r="L589" s="4" t="s">
        <v>694</v>
      </c>
    </row>
    <row r="590" spans="1:12">
      <c r="A590" s="4">
        <v>589</v>
      </c>
      <c r="B590" s="4" t="s">
        <v>130</v>
      </c>
      <c r="C590" s="4" t="s">
        <v>2749</v>
      </c>
      <c r="D590" s="4" t="s">
        <v>2750</v>
      </c>
      <c r="E590" s="4" t="s">
        <v>2749</v>
      </c>
      <c r="F590" s="4" t="s">
        <v>2750</v>
      </c>
      <c r="G590" s="4" t="s">
        <v>2783</v>
      </c>
      <c r="H590" s="4" t="s">
        <v>2784</v>
      </c>
      <c r="I590" s="4" t="s">
        <v>2785</v>
      </c>
      <c r="J590" s="4" t="s">
        <v>1575</v>
      </c>
      <c r="K590" s="4" t="s">
        <v>349</v>
      </c>
      <c r="L590" s="4" t="s">
        <v>694</v>
      </c>
    </row>
    <row r="591" spans="1:12">
      <c r="A591" s="4">
        <v>590</v>
      </c>
      <c r="B591" s="4" t="s">
        <v>130</v>
      </c>
      <c r="C591" s="4" t="s">
        <v>2749</v>
      </c>
      <c r="D591" s="4" t="s">
        <v>2750</v>
      </c>
      <c r="E591" s="4" t="s">
        <v>2749</v>
      </c>
      <c r="F591" s="4" t="s">
        <v>2750</v>
      </c>
      <c r="G591" s="4" t="s">
        <v>1687</v>
      </c>
      <c r="H591" s="4" t="s">
        <v>1688</v>
      </c>
      <c r="I591" s="4" t="s">
        <v>1689</v>
      </c>
      <c r="J591" s="4" t="s">
        <v>1575</v>
      </c>
      <c r="K591" s="4" t="s">
        <v>349</v>
      </c>
      <c r="L591" s="4" t="s">
        <v>694</v>
      </c>
    </row>
    <row r="592" spans="1:12">
      <c r="A592" s="4">
        <v>591</v>
      </c>
      <c r="B592" s="4" t="s">
        <v>130</v>
      </c>
      <c r="C592" s="4" t="s">
        <v>2749</v>
      </c>
      <c r="D592" s="4" t="s">
        <v>2750</v>
      </c>
      <c r="E592" s="4" t="s">
        <v>2749</v>
      </c>
      <c r="F592" s="4" t="s">
        <v>2750</v>
      </c>
      <c r="G592" s="4" t="s">
        <v>2786</v>
      </c>
      <c r="H592" s="4" t="s">
        <v>2787</v>
      </c>
      <c r="I592" s="4" t="s">
        <v>2788</v>
      </c>
      <c r="J592" s="4" t="s">
        <v>1575</v>
      </c>
      <c r="K592" s="4" t="s">
        <v>349</v>
      </c>
      <c r="L592" s="4" t="s">
        <v>694</v>
      </c>
    </row>
    <row r="593" spans="1:12">
      <c r="A593" s="4">
        <v>592</v>
      </c>
      <c r="B593" s="4" t="s">
        <v>130</v>
      </c>
      <c r="C593" s="4" t="s">
        <v>2749</v>
      </c>
      <c r="D593" s="4" t="s">
        <v>2750</v>
      </c>
      <c r="E593" s="4" t="s">
        <v>2749</v>
      </c>
      <c r="F593" s="4" t="s">
        <v>2750</v>
      </c>
      <c r="G593" s="4" t="s">
        <v>2789</v>
      </c>
      <c r="H593" s="4" t="s">
        <v>2790</v>
      </c>
      <c r="I593" s="4" t="s">
        <v>2791</v>
      </c>
      <c r="J593" s="4" t="s">
        <v>1575</v>
      </c>
      <c r="K593" s="4" t="s">
        <v>347</v>
      </c>
      <c r="L593" s="4" t="s">
        <v>694</v>
      </c>
    </row>
    <row r="594" spans="1:12">
      <c r="A594" s="4">
        <v>593</v>
      </c>
      <c r="B594" s="4" t="s">
        <v>130</v>
      </c>
      <c r="C594" s="4" t="s">
        <v>2749</v>
      </c>
      <c r="D594" s="4" t="s">
        <v>2750</v>
      </c>
      <c r="E594" s="4" t="s">
        <v>2749</v>
      </c>
      <c r="F594" s="4" t="s">
        <v>2750</v>
      </c>
      <c r="G594" s="4" t="s">
        <v>2789</v>
      </c>
      <c r="H594" s="4" t="s">
        <v>2790</v>
      </c>
      <c r="I594" s="4" t="s">
        <v>2791</v>
      </c>
      <c r="J594" s="4" t="s">
        <v>1575</v>
      </c>
      <c r="K594" s="4" t="s">
        <v>348</v>
      </c>
      <c r="L594" s="4" t="s">
        <v>694</v>
      </c>
    </row>
    <row r="595" spans="1:12">
      <c r="A595" s="4">
        <v>594</v>
      </c>
      <c r="B595" s="4" t="s">
        <v>130</v>
      </c>
      <c r="C595" s="4" t="s">
        <v>2749</v>
      </c>
      <c r="D595" s="4" t="s">
        <v>2750</v>
      </c>
      <c r="E595" s="4" t="s">
        <v>2749</v>
      </c>
      <c r="F595" s="4" t="s">
        <v>2750</v>
      </c>
      <c r="G595" s="4" t="s">
        <v>2792</v>
      </c>
      <c r="H595" s="4" t="s">
        <v>2793</v>
      </c>
      <c r="I595" s="4" t="s">
        <v>2794</v>
      </c>
      <c r="J595" s="4" t="s">
        <v>1575</v>
      </c>
      <c r="K595" s="4" t="s">
        <v>349</v>
      </c>
      <c r="L595" s="4" t="s">
        <v>694</v>
      </c>
    </row>
    <row r="596" spans="1:12">
      <c r="A596" s="4">
        <v>595</v>
      </c>
      <c r="B596" s="4" t="s">
        <v>130</v>
      </c>
      <c r="C596" s="4" t="s">
        <v>2749</v>
      </c>
      <c r="D596" s="4" t="s">
        <v>2750</v>
      </c>
      <c r="E596" s="4" t="s">
        <v>2749</v>
      </c>
      <c r="F596" s="4" t="s">
        <v>2750</v>
      </c>
      <c r="G596" s="4" t="s">
        <v>2795</v>
      </c>
      <c r="H596" s="4" t="s">
        <v>2796</v>
      </c>
      <c r="I596" s="4" t="s">
        <v>2797</v>
      </c>
      <c r="J596" s="4" t="s">
        <v>1575</v>
      </c>
      <c r="K596" s="4" t="s">
        <v>349</v>
      </c>
      <c r="L596" s="4" t="s">
        <v>694</v>
      </c>
    </row>
    <row r="597" spans="1:12">
      <c r="A597" s="4">
        <v>596</v>
      </c>
      <c r="B597" s="4" t="s">
        <v>130</v>
      </c>
      <c r="C597" s="4" t="s">
        <v>2749</v>
      </c>
      <c r="D597" s="4" t="s">
        <v>2750</v>
      </c>
      <c r="E597" s="4" t="s">
        <v>2749</v>
      </c>
      <c r="F597" s="4" t="s">
        <v>2750</v>
      </c>
      <c r="G597" s="4" t="s">
        <v>2798</v>
      </c>
      <c r="H597" s="4" t="s">
        <v>2799</v>
      </c>
      <c r="I597" s="4" t="s">
        <v>2800</v>
      </c>
      <c r="J597" s="4" t="s">
        <v>1575</v>
      </c>
      <c r="K597" s="4" t="s">
        <v>349</v>
      </c>
      <c r="L597" s="4" t="s">
        <v>694</v>
      </c>
    </row>
    <row r="598" spans="1:12">
      <c r="A598" s="4">
        <v>597</v>
      </c>
      <c r="B598" s="4" t="s">
        <v>130</v>
      </c>
      <c r="C598" s="4" t="s">
        <v>2749</v>
      </c>
      <c r="D598" s="4" t="s">
        <v>2750</v>
      </c>
      <c r="E598" s="4" t="s">
        <v>2749</v>
      </c>
      <c r="F598" s="4" t="s">
        <v>2750</v>
      </c>
      <c r="G598" s="4" t="s">
        <v>2801</v>
      </c>
      <c r="H598" s="4" t="s">
        <v>2802</v>
      </c>
      <c r="I598" s="4" t="s">
        <v>2803</v>
      </c>
      <c r="J598" s="4" t="s">
        <v>1575</v>
      </c>
      <c r="K598" s="4" t="s">
        <v>349</v>
      </c>
      <c r="L598" s="4" t="s">
        <v>694</v>
      </c>
    </row>
    <row r="599" spans="1:12">
      <c r="A599" s="4">
        <v>598</v>
      </c>
      <c r="B599" s="4" t="s">
        <v>130</v>
      </c>
      <c r="C599" s="4" t="s">
        <v>2749</v>
      </c>
      <c r="D599" s="4" t="s">
        <v>2750</v>
      </c>
      <c r="E599" s="4" t="s">
        <v>2749</v>
      </c>
      <c r="F599" s="4" t="s">
        <v>2750</v>
      </c>
      <c r="G599" s="4" t="s">
        <v>2804</v>
      </c>
      <c r="H599" s="4" t="s">
        <v>2805</v>
      </c>
      <c r="I599" s="4" t="s">
        <v>2806</v>
      </c>
      <c r="J599" s="4" t="s">
        <v>1575</v>
      </c>
      <c r="K599" s="4" t="s">
        <v>351</v>
      </c>
      <c r="L599" s="4" t="s">
        <v>694</v>
      </c>
    </row>
    <row r="600" spans="1:12">
      <c r="A600" s="4">
        <v>599</v>
      </c>
      <c r="B600" s="4" t="s">
        <v>130</v>
      </c>
      <c r="C600" s="4" t="s">
        <v>2749</v>
      </c>
      <c r="D600" s="4" t="s">
        <v>2750</v>
      </c>
      <c r="E600" s="4" t="s">
        <v>2749</v>
      </c>
      <c r="F600" s="4" t="s">
        <v>2750</v>
      </c>
      <c r="G600" s="4" t="s">
        <v>2807</v>
      </c>
      <c r="H600" s="4" t="s">
        <v>2808</v>
      </c>
      <c r="I600" s="4" t="s">
        <v>2809</v>
      </c>
      <c r="J600" s="4" t="s">
        <v>1478</v>
      </c>
      <c r="K600" s="4" t="s">
        <v>349</v>
      </c>
      <c r="L600" s="4" t="s">
        <v>694</v>
      </c>
    </row>
    <row r="601" spans="1:12">
      <c r="A601" s="4">
        <v>600</v>
      </c>
      <c r="B601" s="4" t="s">
        <v>130</v>
      </c>
      <c r="C601" s="4" t="s">
        <v>2749</v>
      </c>
      <c r="D601" s="4" t="s">
        <v>2750</v>
      </c>
      <c r="E601" s="4" t="s">
        <v>2749</v>
      </c>
      <c r="F601" s="4" t="s">
        <v>2750</v>
      </c>
      <c r="G601" s="4" t="s">
        <v>1486</v>
      </c>
      <c r="H601" s="4" t="s">
        <v>1487</v>
      </c>
      <c r="I601" s="4" t="s">
        <v>1488</v>
      </c>
      <c r="J601" s="4" t="s">
        <v>1489</v>
      </c>
      <c r="K601" s="4" t="s">
        <v>349</v>
      </c>
      <c r="L601" s="4" t="s">
        <v>694</v>
      </c>
    </row>
    <row r="602" spans="1:12">
      <c r="A602" s="4">
        <v>601</v>
      </c>
      <c r="B602" s="4" t="s">
        <v>130</v>
      </c>
      <c r="C602" s="4" t="s">
        <v>2749</v>
      </c>
      <c r="D602" s="4" t="s">
        <v>2750</v>
      </c>
      <c r="E602" s="4" t="s">
        <v>2749</v>
      </c>
      <c r="F602" s="4" t="s">
        <v>2750</v>
      </c>
      <c r="G602" s="4" t="s">
        <v>1726</v>
      </c>
      <c r="H602" s="4" t="s">
        <v>1727</v>
      </c>
      <c r="I602" s="4" t="s">
        <v>1722</v>
      </c>
      <c r="J602" s="4" t="s">
        <v>1728</v>
      </c>
      <c r="K602" s="4" t="s">
        <v>349</v>
      </c>
      <c r="L602" s="4" t="s">
        <v>694</v>
      </c>
    </row>
    <row r="603" spans="1:12">
      <c r="A603" s="4">
        <v>602</v>
      </c>
      <c r="B603" s="4" t="s">
        <v>130</v>
      </c>
      <c r="C603" s="4" t="s">
        <v>2810</v>
      </c>
      <c r="D603" s="4" t="s">
        <v>2811</v>
      </c>
      <c r="E603" s="4" t="s">
        <v>2810</v>
      </c>
      <c r="F603" s="4" t="s">
        <v>2811</v>
      </c>
      <c r="G603" s="4" t="s">
        <v>2812</v>
      </c>
      <c r="H603" s="4" t="s">
        <v>2813</v>
      </c>
      <c r="I603" s="4" t="s">
        <v>2814</v>
      </c>
      <c r="J603" s="4" t="s">
        <v>2815</v>
      </c>
      <c r="K603" s="4" t="s">
        <v>352</v>
      </c>
      <c r="L603" s="4" t="s">
        <v>694</v>
      </c>
    </row>
    <row r="604" spans="1:12">
      <c r="A604" s="4">
        <v>603</v>
      </c>
      <c r="B604" s="4" t="s">
        <v>130</v>
      </c>
      <c r="C604" s="4" t="s">
        <v>2810</v>
      </c>
      <c r="D604" s="4" t="s">
        <v>2811</v>
      </c>
      <c r="E604" s="4" t="s">
        <v>2810</v>
      </c>
      <c r="F604" s="4" t="s">
        <v>2811</v>
      </c>
      <c r="G604" s="4" t="s">
        <v>2812</v>
      </c>
      <c r="H604" s="4" t="s">
        <v>2813</v>
      </c>
      <c r="I604" s="4" t="s">
        <v>2814</v>
      </c>
      <c r="J604" s="4" t="s">
        <v>2815</v>
      </c>
      <c r="K604" s="4" t="s">
        <v>349</v>
      </c>
      <c r="L604" s="4" t="s">
        <v>694</v>
      </c>
    </row>
    <row r="605" spans="1:12">
      <c r="A605" s="4">
        <v>604</v>
      </c>
      <c r="B605" s="4" t="s">
        <v>130</v>
      </c>
      <c r="C605" s="4" t="s">
        <v>2810</v>
      </c>
      <c r="D605" s="4" t="s">
        <v>2811</v>
      </c>
      <c r="E605" s="4" t="s">
        <v>2810</v>
      </c>
      <c r="F605" s="4" t="s">
        <v>2811</v>
      </c>
      <c r="G605" s="4" t="s">
        <v>2816</v>
      </c>
      <c r="H605" s="4" t="s">
        <v>2817</v>
      </c>
      <c r="I605" s="4" t="s">
        <v>2818</v>
      </c>
      <c r="J605" s="4" t="s">
        <v>2815</v>
      </c>
      <c r="K605" s="4" t="s">
        <v>352</v>
      </c>
      <c r="L605" s="4" t="s">
        <v>694</v>
      </c>
    </row>
    <row r="606" spans="1:12">
      <c r="A606" s="4">
        <v>605</v>
      </c>
      <c r="B606" s="4" t="s">
        <v>130</v>
      </c>
      <c r="C606" s="4" t="s">
        <v>2810</v>
      </c>
      <c r="D606" s="4" t="s">
        <v>2811</v>
      </c>
      <c r="E606" s="4" t="s">
        <v>2810</v>
      </c>
      <c r="F606" s="4" t="s">
        <v>2811</v>
      </c>
      <c r="G606" s="4" t="s">
        <v>2819</v>
      </c>
      <c r="H606" s="4" t="s">
        <v>2820</v>
      </c>
      <c r="I606" s="4" t="s">
        <v>2821</v>
      </c>
      <c r="J606" s="4" t="s">
        <v>2815</v>
      </c>
      <c r="K606" s="4" t="s">
        <v>349</v>
      </c>
      <c r="L606" s="4" t="s">
        <v>694</v>
      </c>
    </row>
    <row r="607" spans="1:12">
      <c r="A607" s="4">
        <v>606</v>
      </c>
      <c r="B607" s="4" t="s">
        <v>130</v>
      </c>
      <c r="C607" s="4" t="s">
        <v>2810</v>
      </c>
      <c r="D607" s="4" t="s">
        <v>2811</v>
      </c>
      <c r="E607" s="4" t="s">
        <v>2810</v>
      </c>
      <c r="F607" s="4" t="s">
        <v>2811</v>
      </c>
      <c r="G607" s="4" t="s">
        <v>2822</v>
      </c>
      <c r="H607" s="4" t="s">
        <v>2823</v>
      </c>
      <c r="I607" s="4" t="s">
        <v>2824</v>
      </c>
      <c r="J607" s="4" t="s">
        <v>2815</v>
      </c>
      <c r="K607" s="4" t="s">
        <v>349</v>
      </c>
      <c r="L607" s="4" t="s">
        <v>694</v>
      </c>
    </row>
    <row r="608" spans="1:12">
      <c r="A608" s="4">
        <v>607</v>
      </c>
      <c r="B608" s="4" t="s">
        <v>130</v>
      </c>
      <c r="C608" s="4" t="s">
        <v>2810</v>
      </c>
      <c r="D608" s="4" t="s">
        <v>2811</v>
      </c>
      <c r="E608" s="4" t="s">
        <v>2810</v>
      </c>
      <c r="F608" s="4" t="s">
        <v>2811</v>
      </c>
      <c r="G608" s="4" t="s">
        <v>2825</v>
      </c>
      <c r="H608" s="4" t="s">
        <v>2826</v>
      </c>
      <c r="I608" s="4" t="s">
        <v>2827</v>
      </c>
      <c r="J608" s="4" t="s">
        <v>2815</v>
      </c>
      <c r="K608" s="4" t="s">
        <v>347</v>
      </c>
      <c r="L608" s="4" t="s">
        <v>694</v>
      </c>
    </row>
    <row r="609" spans="1:12">
      <c r="A609" s="4">
        <v>608</v>
      </c>
      <c r="B609" s="4" t="s">
        <v>130</v>
      </c>
      <c r="C609" s="4" t="s">
        <v>2810</v>
      </c>
      <c r="D609" s="4" t="s">
        <v>2811</v>
      </c>
      <c r="E609" s="4" t="s">
        <v>2810</v>
      </c>
      <c r="F609" s="4" t="s">
        <v>2811</v>
      </c>
      <c r="G609" s="4" t="s">
        <v>2128</v>
      </c>
      <c r="H609" s="4" t="s">
        <v>2129</v>
      </c>
      <c r="I609" s="4" t="s">
        <v>2130</v>
      </c>
      <c r="J609" s="4" t="s">
        <v>2131</v>
      </c>
      <c r="K609" s="4" t="s">
        <v>349</v>
      </c>
      <c r="L609" s="4" t="s">
        <v>694</v>
      </c>
    </row>
    <row r="610" spans="1:12">
      <c r="A610" s="4">
        <v>609</v>
      </c>
      <c r="B610" s="4" t="s">
        <v>130</v>
      </c>
      <c r="C610" s="4" t="s">
        <v>2828</v>
      </c>
      <c r="D610" s="4" t="s">
        <v>2829</v>
      </c>
      <c r="E610" s="4" t="s">
        <v>2828</v>
      </c>
      <c r="F610" s="4" t="s">
        <v>2829</v>
      </c>
      <c r="G610" s="4" t="s">
        <v>2830</v>
      </c>
      <c r="H610" s="4" t="s">
        <v>2831</v>
      </c>
      <c r="I610" s="4" t="s">
        <v>2832</v>
      </c>
      <c r="J610" s="4" t="s">
        <v>1410</v>
      </c>
      <c r="K610" s="4" t="s">
        <v>349</v>
      </c>
      <c r="L610" s="4" t="s">
        <v>694</v>
      </c>
    </row>
    <row r="611" spans="1:12">
      <c r="A611" s="4">
        <v>610</v>
      </c>
      <c r="B611" s="4" t="s">
        <v>130</v>
      </c>
      <c r="C611" s="4" t="s">
        <v>2828</v>
      </c>
      <c r="D611" s="4" t="s">
        <v>2829</v>
      </c>
      <c r="E611" s="4" t="s">
        <v>2828</v>
      </c>
      <c r="F611" s="4" t="s">
        <v>2829</v>
      </c>
      <c r="G611" s="4" t="s">
        <v>2833</v>
      </c>
      <c r="H611" s="4" t="s">
        <v>2834</v>
      </c>
      <c r="I611" s="4" t="s">
        <v>2835</v>
      </c>
      <c r="J611" s="4" t="s">
        <v>2322</v>
      </c>
      <c r="K611" s="4" t="s">
        <v>349</v>
      </c>
      <c r="L611" s="4" t="s">
        <v>694</v>
      </c>
    </row>
    <row r="612" spans="1:12">
      <c r="A612" s="4">
        <v>611</v>
      </c>
      <c r="B612" s="4" t="s">
        <v>130</v>
      </c>
      <c r="C612" s="4" t="s">
        <v>2828</v>
      </c>
      <c r="D612" s="4" t="s">
        <v>2829</v>
      </c>
      <c r="E612" s="4" t="s">
        <v>2828</v>
      </c>
      <c r="F612" s="4" t="s">
        <v>2829</v>
      </c>
      <c r="G612" s="4" t="s">
        <v>2836</v>
      </c>
      <c r="H612" s="4" t="s">
        <v>2837</v>
      </c>
      <c r="I612" s="4" t="s">
        <v>2838</v>
      </c>
      <c r="J612" s="4" t="s">
        <v>2322</v>
      </c>
      <c r="K612" s="4" t="s">
        <v>349</v>
      </c>
      <c r="L612" s="4" t="s">
        <v>694</v>
      </c>
    </row>
    <row r="613" spans="1:12">
      <c r="A613" s="4">
        <v>612</v>
      </c>
      <c r="B613" s="4" t="s">
        <v>130</v>
      </c>
      <c r="C613" s="4" t="s">
        <v>2828</v>
      </c>
      <c r="D613" s="4" t="s">
        <v>2829</v>
      </c>
      <c r="E613" s="4" t="s">
        <v>2828</v>
      </c>
      <c r="F613" s="4" t="s">
        <v>2829</v>
      </c>
      <c r="G613" s="4" t="s">
        <v>2839</v>
      </c>
      <c r="H613" s="4" t="s">
        <v>2840</v>
      </c>
      <c r="I613" s="4" t="s">
        <v>2841</v>
      </c>
      <c r="J613" s="4" t="s">
        <v>1415</v>
      </c>
      <c r="K613" s="4" t="s">
        <v>347</v>
      </c>
      <c r="L613" s="4" t="s">
        <v>694</v>
      </c>
    </row>
    <row r="614" spans="1:12">
      <c r="A614" s="4">
        <v>613</v>
      </c>
      <c r="B614" s="4" t="s">
        <v>130</v>
      </c>
      <c r="C614" s="4" t="s">
        <v>2828</v>
      </c>
      <c r="D614" s="4" t="s">
        <v>2829</v>
      </c>
      <c r="E614" s="4" t="s">
        <v>2828</v>
      </c>
      <c r="F614" s="4" t="s">
        <v>2829</v>
      </c>
      <c r="G614" s="4" t="s">
        <v>2842</v>
      </c>
      <c r="H614" s="4" t="s">
        <v>2843</v>
      </c>
      <c r="I614" s="4" t="s">
        <v>2844</v>
      </c>
      <c r="J614" s="4" t="s">
        <v>1410</v>
      </c>
      <c r="K614" s="4" t="s">
        <v>349</v>
      </c>
      <c r="L614" s="4" t="s">
        <v>694</v>
      </c>
    </row>
    <row r="615" spans="1:12">
      <c r="A615" s="4">
        <v>614</v>
      </c>
      <c r="B615" s="4" t="s">
        <v>130</v>
      </c>
      <c r="C615" s="4" t="s">
        <v>2828</v>
      </c>
      <c r="D615" s="4" t="s">
        <v>2829</v>
      </c>
      <c r="E615" s="4" t="s">
        <v>2828</v>
      </c>
      <c r="F615" s="4" t="s">
        <v>2829</v>
      </c>
      <c r="G615" s="4" t="s">
        <v>2845</v>
      </c>
      <c r="H615" s="4" t="s">
        <v>2846</v>
      </c>
      <c r="I615" s="4" t="s">
        <v>2847</v>
      </c>
      <c r="J615" s="4" t="s">
        <v>2322</v>
      </c>
      <c r="K615" s="4" t="s">
        <v>349</v>
      </c>
      <c r="L615" s="4" t="s">
        <v>694</v>
      </c>
    </row>
    <row r="616" spans="1:12">
      <c r="A616" s="4">
        <v>615</v>
      </c>
      <c r="B616" s="4" t="s">
        <v>130</v>
      </c>
      <c r="C616" s="4" t="s">
        <v>2828</v>
      </c>
      <c r="D616" s="4" t="s">
        <v>2829</v>
      </c>
      <c r="E616" s="4" t="s">
        <v>2828</v>
      </c>
      <c r="F616" s="4" t="s">
        <v>2829</v>
      </c>
      <c r="G616" s="4" t="s">
        <v>2848</v>
      </c>
      <c r="H616" s="4" t="s">
        <v>2849</v>
      </c>
      <c r="I616" s="4" t="s">
        <v>2850</v>
      </c>
      <c r="J616" s="4" t="s">
        <v>2322</v>
      </c>
      <c r="K616" s="4" t="s">
        <v>349</v>
      </c>
      <c r="L616" s="4" t="s">
        <v>694</v>
      </c>
    </row>
    <row r="617" spans="1:12">
      <c r="A617" s="4">
        <v>616</v>
      </c>
      <c r="B617" s="4" t="s">
        <v>130</v>
      </c>
      <c r="C617" s="4" t="s">
        <v>2828</v>
      </c>
      <c r="D617" s="4" t="s">
        <v>2829</v>
      </c>
      <c r="E617" s="4" t="s">
        <v>2828</v>
      </c>
      <c r="F617" s="4" t="s">
        <v>2829</v>
      </c>
      <c r="G617" s="4" t="s">
        <v>2851</v>
      </c>
      <c r="H617" s="4" t="s">
        <v>2852</v>
      </c>
      <c r="I617" s="4" t="s">
        <v>2853</v>
      </c>
      <c r="J617" s="4" t="s">
        <v>2322</v>
      </c>
      <c r="K617" s="4" t="s">
        <v>350</v>
      </c>
      <c r="L617" s="4" t="s">
        <v>694</v>
      </c>
    </row>
    <row r="618" spans="1:12">
      <c r="A618" s="4">
        <v>617</v>
      </c>
      <c r="B618" s="4" t="s">
        <v>130</v>
      </c>
      <c r="C618" s="4" t="s">
        <v>2828</v>
      </c>
      <c r="D618" s="4" t="s">
        <v>2829</v>
      </c>
      <c r="E618" s="4" t="s">
        <v>2828</v>
      </c>
      <c r="F618" s="4" t="s">
        <v>2829</v>
      </c>
      <c r="G618" s="4" t="s">
        <v>2854</v>
      </c>
      <c r="H618" s="4" t="s">
        <v>2855</v>
      </c>
      <c r="I618" s="4" t="s">
        <v>2856</v>
      </c>
      <c r="J618" s="4" t="s">
        <v>2322</v>
      </c>
      <c r="K618" s="4" t="s">
        <v>349</v>
      </c>
      <c r="L618" s="4" t="s">
        <v>694</v>
      </c>
    </row>
    <row r="619" spans="1:12">
      <c r="A619" s="4">
        <v>618</v>
      </c>
      <c r="B619" s="4" t="s">
        <v>130</v>
      </c>
      <c r="C619" s="4" t="s">
        <v>2828</v>
      </c>
      <c r="D619" s="4" t="s">
        <v>2829</v>
      </c>
      <c r="E619" s="4" t="s">
        <v>2828</v>
      </c>
      <c r="F619" s="4" t="s">
        <v>2829</v>
      </c>
      <c r="G619" s="4" t="s">
        <v>2857</v>
      </c>
      <c r="H619" s="4" t="s">
        <v>2858</v>
      </c>
      <c r="I619" s="4" t="s">
        <v>2859</v>
      </c>
      <c r="J619" s="4" t="s">
        <v>1410</v>
      </c>
      <c r="K619" s="4" t="s">
        <v>349</v>
      </c>
      <c r="L619" s="4" t="s">
        <v>694</v>
      </c>
    </row>
    <row r="620" spans="1:12">
      <c r="A620" s="4">
        <v>619</v>
      </c>
      <c r="B620" s="4" t="s">
        <v>130</v>
      </c>
      <c r="C620" s="4" t="s">
        <v>2828</v>
      </c>
      <c r="D620" s="4" t="s">
        <v>2829</v>
      </c>
      <c r="E620" s="4" t="s">
        <v>2828</v>
      </c>
      <c r="F620" s="4" t="s">
        <v>2829</v>
      </c>
      <c r="G620" s="4" t="s">
        <v>2860</v>
      </c>
      <c r="H620" s="4" t="s">
        <v>2861</v>
      </c>
      <c r="I620" s="4" t="s">
        <v>2862</v>
      </c>
      <c r="J620" s="4" t="s">
        <v>2322</v>
      </c>
      <c r="K620" s="4" t="s">
        <v>351</v>
      </c>
      <c r="L620" s="4" t="s">
        <v>694</v>
      </c>
    </row>
    <row r="621" spans="1:12">
      <c r="A621" s="4">
        <v>620</v>
      </c>
      <c r="B621" s="4" t="s">
        <v>130</v>
      </c>
      <c r="C621" s="4" t="s">
        <v>2828</v>
      </c>
      <c r="D621" s="4" t="s">
        <v>2829</v>
      </c>
      <c r="E621" s="4" t="s">
        <v>2828</v>
      </c>
      <c r="F621" s="4" t="s">
        <v>2829</v>
      </c>
      <c r="G621" s="4" t="s">
        <v>2863</v>
      </c>
      <c r="H621" s="4" t="s">
        <v>2864</v>
      </c>
      <c r="I621" s="4" t="s">
        <v>2865</v>
      </c>
      <c r="J621" s="4" t="s">
        <v>2322</v>
      </c>
      <c r="K621" s="4" t="s">
        <v>347</v>
      </c>
      <c r="L621" s="4" t="s">
        <v>694</v>
      </c>
    </row>
    <row r="622" spans="1:12">
      <c r="A622" s="4">
        <v>621</v>
      </c>
      <c r="B622" s="4" t="s">
        <v>130</v>
      </c>
      <c r="C622" s="4" t="s">
        <v>2828</v>
      </c>
      <c r="D622" s="4" t="s">
        <v>2829</v>
      </c>
      <c r="E622" s="4" t="s">
        <v>2828</v>
      </c>
      <c r="F622" s="4" t="s">
        <v>2829</v>
      </c>
      <c r="G622" s="4" t="s">
        <v>2509</v>
      </c>
      <c r="H622" s="4" t="s">
        <v>2510</v>
      </c>
      <c r="I622" s="4" t="s">
        <v>2511</v>
      </c>
      <c r="J622" s="4" t="s">
        <v>1415</v>
      </c>
      <c r="K622" s="4" t="s">
        <v>349</v>
      </c>
      <c r="L622" s="4" t="s">
        <v>694</v>
      </c>
    </row>
    <row r="623" spans="1:12">
      <c r="A623" s="4">
        <v>622</v>
      </c>
      <c r="B623" s="4" t="s">
        <v>130</v>
      </c>
      <c r="C623" s="4" t="s">
        <v>2828</v>
      </c>
      <c r="D623" s="4" t="s">
        <v>2829</v>
      </c>
      <c r="E623" s="4" t="s">
        <v>2828</v>
      </c>
      <c r="F623" s="4" t="s">
        <v>2829</v>
      </c>
      <c r="G623" s="4" t="s">
        <v>2866</v>
      </c>
      <c r="H623" s="4" t="s">
        <v>2867</v>
      </c>
      <c r="I623" s="4" t="s">
        <v>2868</v>
      </c>
      <c r="J623" s="4" t="s">
        <v>2322</v>
      </c>
      <c r="K623" s="4" t="s">
        <v>349</v>
      </c>
      <c r="L623" s="4" t="s">
        <v>694</v>
      </c>
    </row>
    <row r="624" spans="1:12">
      <c r="A624" s="4">
        <v>623</v>
      </c>
      <c r="B624" s="4" t="s">
        <v>130</v>
      </c>
      <c r="C624" s="4" t="s">
        <v>2828</v>
      </c>
      <c r="D624" s="4" t="s">
        <v>2829</v>
      </c>
      <c r="E624" s="4" t="s">
        <v>2828</v>
      </c>
      <c r="F624" s="4" t="s">
        <v>2829</v>
      </c>
      <c r="G624" s="4" t="s">
        <v>2869</v>
      </c>
      <c r="H624" s="4" t="s">
        <v>2870</v>
      </c>
      <c r="I624" s="4" t="s">
        <v>2871</v>
      </c>
      <c r="J624" s="4" t="s">
        <v>2322</v>
      </c>
      <c r="K624" s="4" t="s">
        <v>349</v>
      </c>
      <c r="L624" s="4" t="s">
        <v>694</v>
      </c>
    </row>
    <row r="625" spans="1:12">
      <c r="A625" s="4">
        <v>624</v>
      </c>
      <c r="B625" s="4" t="s">
        <v>130</v>
      </c>
      <c r="C625" s="4" t="s">
        <v>2828</v>
      </c>
      <c r="D625" s="4" t="s">
        <v>2829</v>
      </c>
      <c r="E625" s="4" t="s">
        <v>2828</v>
      </c>
      <c r="F625" s="4" t="s">
        <v>2829</v>
      </c>
      <c r="G625" s="4" t="s">
        <v>2872</v>
      </c>
      <c r="H625" s="4" t="s">
        <v>2873</v>
      </c>
      <c r="I625" s="4" t="s">
        <v>2874</v>
      </c>
      <c r="J625" s="4" t="s">
        <v>2322</v>
      </c>
      <c r="K625" s="4" t="s">
        <v>303</v>
      </c>
      <c r="L625" s="4" t="s">
        <v>694</v>
      </c>
    </row>
    <row r="626" spans="1:12">
      <c r="A626" s="4">
        <v>625</v>
      </c>
      <c r="B626" s="4" t="s">
        <v>130</v>
      </c>
      <c r="C626" s="4" t="s">
        <v>2828</v>
      </c>
      <c r="D626" s="4" t="s">
        <v>2829</v>
      </c>
      <c r="E626" s="4" t="s">
        <v>2828</v>
      </c>
      <c r="F626" s="4" t="s">
        <v>2829</v>
      </c>
      <c r="G626" s="4" t="s">
        <v>1486</v>
      </c>
      <c r="H626" s="4" t="s">
        <v>1487</v>
      </c>
      <c r="I626" s="4" t="s">
        <v>1488</v>
      </c>
      <c r="J626" s="4" t="s">
        <v>1489</v>
      </c>
      <c r="K626" s="4" t="s">
        <v>349</v>
      </c>
      <c r="L626" s="4" t="s">
        <v>694</v>
      </c>
    </row>
    <row r="627" spans="1:12">
      <c r="A627" s="4">
        <v>626</v>
      </c>
      <c r="B627" s="4" t="s">
        <v>130</v>
      </c>
      <c r="C627" s="4" t="s">
        <v>2828</v>
      </c>
      <c r="D627" s="4" t="s">
        <v>2829</v>
      </c>
      <c r="E627" s="4" t="s">
        <v>2828</v>
      </c>
      <c r="F627" s="4" t="s">
        <v>2829</v>
      </c>
      <c r="G627" s="4" t="s">
        <v>2319</v>
      </c>
      <c r="H627" s="4" t="s">
        <v>2320</v>
      </c>
      <c r="I627" s="4" t="s">
        <v>2321</v>
      </c>
      <c r="J627" s="4" t="s">
        <v>2322</v>
      </c>
      <c r="K627" s="4" t="s">
        <v>347</v>
      </c>
      <c r="L627" s="4" t="s">
        <v>694</v>
      </c>
    </row>
    <row r="628" spans="1:12">
      <c r="A628" s="4">
        <v>627</v>
      </c>
      <c r="B628" s="4" t="s">
        <v>130</v>
      </c>
      <c r="C628" s="4" t="s">
        <v>2828</v>
      </c>
      <c r="D628" s="4" t="s">
        <v>2829</v>
      </c>
      <c r="E628" s="4" t="s">
        <v>2828</v>
      </c>
      <c r="F628" s="4" t="s">
        <v>2829</v>
      </c>
      <c r="G628" s="4" t="s">
        <v>2319</v>
      </c>
      <c r="H628" s="4" t="s">
        <v>2320</v>
      </c>
      <c r="I628" s="4" t="s">
        <v>2321</v>
      </c>
      <c r="J628" s="4" t="s">
        <v>2322</v>
      </c>
      <c r="K628" s="4" t="s">
        <v>349</v>
      </c>
      <c r="L628" s="4" t="s">
        <v>694</v>
      </c>
    </row>
    <row r="629" spans="1:12">
      <c r="A629" s="4">
        <v>628</v>
      </c>
      <c r="B629" s="4" t="s">
        <v>130</v>
      </c>
      <c r="C629" s="4" t="s">
        <v>2828</v>
      </c>
      <c r="D629" s="4" t="s">
        <v>2829</v>
      </c>
      <c r="E629" s="4" t="s">
        <v>2828</v>
      </c>
      <c r="F629" s="4" t="s">
        <v>2829</v>
      </c>
      <c r="G629" s="4" t="s">
        <v>2319</v>
      </c>
      <c r="H629" s="4" t="s">
        <v>2320</v>
      </c>
      <c r="I629" s="4" t="s">
        <v>2321</v>
      </c>
      <c r="J629" s="4" t="s">
        <v>2322</v>
      </c>
      <c r="K629" s="4" t="s">
        <v>348</v>
      </c>
      <c r="L629" s="4" t="s">
        <v>694</v>
      </c>
    </row>
    <row r="630" spans="1:12">
      <c r="A630" s="4">
        <v>629</v>
      </c>
      <c r="B630" s="4" t="s">
        <v>130</v>
      </c>
      <c r="C630" s="4" t="s">
        <v>2828</v>
      </c>
      <c r="D630" s="4" t="s">
        <v>2829</v>
      </c>
      <c r="E630" s="4" t="s">
        <v>2828</v>
      </c>
      <c r="F630" s="4" t="s">
        <v>2829</v>
      </c>
      <c r="G630" s="4" t="s">
        <v>2150</v>
      </c>
      <c r="H630" s="4" t="s">
        <v>2151</v>
      </c>
      <c r="I630" s="4" t="s">
        <v>2152</v>
      </c>
      <c r="J630" s="4" t="s">
        <v>2153</v>
      </c>
      <c r="K630" s="4" t="s">
        <v>1411</v>
      </c>
      <c r="L630" s="4" t="s">
        <v>694</v>
      </c>
    </row>
    <row r="631" spans="1:12">
      <c r="A631" s="4">
        <v>630</v>
      </c>
      <c r="B631" s="4" t="s">
        <v>130</v>
      </c>
      <c r="C631" s="4" t="s">
        <v>2828</v>
      </c>
      <c r="D631" s="4" t="s">
        <v>2829</v>
      </c>
      <c r="E631" s="4" t="s">
        <v>2828</v>
      </c>
      <c r="F631" s="4" t="s">
        <v>2829</v>
      </c>
      <c r="G631" s="4" t="s">
        <v>2150</v>
      </c>
      <c r="H631" s="4" t="s">
        <v>2151</v>
      </c>
      <c r="I631" s="4" t="s">
        <v>2152</v>
      </c>
      <c r="J631" s="4" t="s">
        <v>2153</v>
      </c>
      <c r="K631" s="4" t="s">
        <v>349</v>
      </c>
      <c r="L631" s="4" t="s">
        <v>694</v>
      </c>
    </row>
    <row r="632" spans="1:12">
      <c r="A632" s="4">
        <v>631</v>
      </c>
      <c r="B632" s="4" t="s">
        <v>130</v>
      </c>
      <c r="C632" s="4" t="s">
        <v>2875</v>
      </c>
      <c r="D632" s="4" t="s">
        <v>2876</v>
      </c>
      <c r="E632" s="4" t="s">
        <v>2875</v>
      </c>
      <c r="F632" s="4" t="s">
        <v>2876</v>
      </c>
      <c r="G632" s="4" t="s">
        <v>1720</v>
      </c>
      <c r="H632" s="4" t="s">
        <v>1721</v>
      </c>
      <c r="I632" s="4" t="s">
        <v>1722</v>
      </c>
      <c r="J632" s="4" t="s">
        <v>1489</v>
      </c>
      <c r="K632" s="4" t="s">
        <v>349</v>
      </c>
      <c r="L632" s="4" t="s">
        <v>694</v>
      </c>
    </row>
    <row r="633" spans="1:12">
      <c r="A633" s="4">
        <v>632</v>
      </c>
      <c r="B633" s="4" t="s">
        <v>130</v>
      </c>
      <c r="C633" s="4" t="s">
        <v>2875</v>
      </c>
      <c r="D633" s="4" t="s">
        <v>2876</v>
      </c>
      <c r="E633" s="4" t="s">
        <v>2875</v>
      </c>
      <c r="F633" s="4" t="s">
        <v>2876</v>
      </c>
      <c r="G633" s="4" t="s">
        <v>2877</v>
      </c>
      <c r="H633" s="4" t="s">
        <v>2878</v>
      </c>
      <c r="I633" s="4" t="s">
        <v>2879</v>
      </c>
      <c r="J633" s="4" t="s">
        <v>2880</v>
      </c>
      <c r="K633" s="4" t="s">
        <v>349</v>
      </c>
      <c r="L633" s="4" t="s">
        <v>694</v>
      </c>
    </row>
    <row r="634" spans="1:12">
      <c r="A634" s="4">
        <v>633</v>
      </c>
      <c r="B634" s="4" t="s">
        <v>130</v>
      </c>
      <c r="C634" s="4" t="s">
        <v>2875</v>
      </c>
      <c r="D634" s="4" t="s">
        <v>2876</v>
      </c>
      <c r="E634" s="4" t="s">
        <v>2875</v>
      </c>
      <c r="F634" s="4" t="s">
        <v>2876</v>
      </c>
      <c r="G634" s="4" t="s">
        <v>2881</v>
      </c>
      <c r="H634" s="4" t="s">
        <v>2882</v>
      </c>
      <c r="I634" s="4" t="s">
        <v>2883</v>
      </c>
      <c r="J634" s="4" t="s">
        <v>2880</v>
      </c>
      <c r="K634" s="4" t="s">
        <v>349</v>
      </c>
      <c r="L634" s="4" t="s">
        <v>694</v>
      </c>
    </row>
    <row r="635" spans="1:12">
      <c r="A635" s="4">
        <v>634</v>
      </c>
      <c r="B635" s="4" t="s">
        <v>130</v>
      </c>
      <c r="C635" s="4" t="s">
        <v>2875</v>
      </c>
      <c r="D635" s="4" t="s">
        <v>2876</v>
      </c>
      <c r="E635" s="4" t="s">
        <v>2875</v>
      </c>
      <c r="F635" s="4" t="s">
        <v>2876</v>
      </c>
      <c r="G635" s="4" t="s">
        <v>2884</v>
      </c>
      <c r="H635" s="4" t="s">
        <v>2885</v>
      </c>
      <c r="I635" s="4" t="s">
        <v>2886</v>
      </c>
      <c r="J635" s="4" t="s">
        <v>2880</v>
      </c>
      <c r="K635" s="4" t="s">
        <v>349</v>
      </c>
      <c r="L635" s="4" t="s">
        <v>694</v>
      </c>
    </row>
    <row r="636" spans="1:12">
      <c r="A636" s="4">
        <v>635</v>
      </c>
      <c r="B636" s="4" t="s">
        <v>130</v>
      </c>
      <c r="C636" s="4" t="s">
        <v>2875</v>
      </c>
      <c r="D636" s="4" t="s">
        <v>2876</v>
      </c>
      <c r="E636" s="4" t="s">
        <v>2875</v>
      </c>
      <c r="F636" s="4" t="s">
        <v>2876</v>
      </c>
      <c r="G636" s="4" t="s">
        <v>2887</v>
      </c>
      <c r="H636" s="4" t="s">
        <v>2888</v>
      </c>
      <c r="I636" s="4" t="s">
        <v>2889</v>
      </c>
      <c r="J636" s="4" t="s">
        <v>2880</v>
      </c>
      <c r="K636" s="4" t="s">
        <v>349</v>
      </c>
      <c r="L636" s="4" t="s">
        <v>694</v>
      </c>
    </row>
    <row r="637" spans="1:12">
      <c r="A637" s="4">
        <v>636</v>
      </c>
      <c r="B637" s="4" t="s">
        <v>130</v>
      </c>
      <c r="C637" s="4" t="s">
        <v>2875</v>
      </c>
      <c r="D637" s="4" t="s">
        <v>2876</v>
      </c>
      <c r="E637" s="4" t="s">
        <v>2875</v>
      </c>
      <c r="F637" s="4" t="s">
        <v>2876</v>
      </c>
      <c r="G637" s="4" t="s">
        <v>2890</v>
      </c>
      <c r="H637" s="4" t="s">
        <v>2891</v>
      </c>
      <c r="I637" s="4" t="s">
        <v>2892</v>
      </c>
      <c r="J637" s="4" t="s">
        <v>2880</v>
      </c>
      <c r="K637" s="4" t="s">
        <v>349</v>
      </c>
      <c r="L637" s="4" t="s">
        <v>694</v>
      </c>
    </row>
    <row r="638" spans="1:12">
      <c r="A638" s="4">
        <v>637</v>
      </c>
      <c r="B638" s="4" t="s">
        <v>130</v>
      </c>
      <c r="C638" s="4" t="s">
        <v>2875</v>
      </c>
      <c r="D638" s="4" t="s">
        <v>2876</v>
      </c>
      <c r="E638" s="4" t="s">
        <v>2875</v>
      </c>
      <c r="F638" s="4" t="s">
        <v>2876</v>
      </c>
      <c r="G638" s="4" t="s">
        <v>1562</v>
      </c>
      <c r="H638" s="4" t="s">
        <v>1563</v>
      </c>
      <c r="I638" s="4" t="s">
        <v>1564</v>
      </c>
      <c r="J638" s="4" t="s">
        <v>1565</v>
      </c>
      <c r="K638" s="4" t="s">
        <v>349</v>
      </c>
      <c r="L638" s="4" t="s">
        <v>694</v>
      </c>
    </row>
    <row r="639" spans="1:12">
      <c r="A639" s="4">
        <v>638</v>
      </c>
      <c r="B639" s="4" t="s">
        <v>130</v>
      </c>
      <c r="C639" s="4" t="s">
        <v>2875</v>
      </c>
      <c r="D639" s="4" t="s">
        <v>2876</v>
      </c>
      <c r="E639" s="4" t="s">
        <v>2875</v>
      </c>
      <c r="F639" s="4" t="s">
        <v>2876</v>
      </c>
      <c r="G639" s="4" t="s">
        <v>2780</v>
      </c>
      <c r="H639" s="4" t="s">
        <v>2781</v>
      </c>
      <c r="I639" s="4" t="s">
        <v>2782</v>
      </c>
      <c r="J639" s="4" t="s">
        <v>1575</v>
      </c>
      <c r="K639" s="4" t="s">
        <v>349</v>
      </c>
      <c r="L639" s="4" t="s">
        <v>694</v>
      </c>
    </row>
    <row r="640" spans="1:12">
      <c r="A640" s="4">
        <v>639</v>
      </c>
      <c r="B640" s="4" t="s">
        <v>130</v>
      </c>
      <c r="C640" s="4" t="s">
        <v>2875</v>
      </c>
      <c r="D640" s="4" t="s">
        <v>2876</v>
      </c>
      <c r="E640" s="4" t="s">
        <v>2875</v>
      </c>
      <c r="F640" s="4" t="s">
        <v>2876</v>
      </c>
      <c r="G640" s="4" t="s">
        <v>1687</v>
      </c>
      <c r="H640" s="4" t="s">
        <v>1688</v>
      </c>
      <c r="I640" s="4" t="s">
        <v>1689</v>
      </c>
      <c r="J640" s="4" t="s">
        <v>1575</v>
      </c>
      <c r="K640" s="4" t="s">
        <v>349</v>
      </c>
      <c r="L640" s="4" t="s">
        <v>694</v>
      </c>
    </row>
    <row r="641" spans="1:12">
      <c r="A641" s="4">
        <v>640</v>
      </c>
      <c r="B641" s="4" t="s">
        <v>130</v>
      </c>
      <c r="C641" s="4" t="s">
        <v>2875</v>
      </c>
      <c r="D641" s="4" t="s">
        <v>2876</v>
      </c>
      <c r="E641" s="4" t="s">
        <v>2875</v>
      </c>
      <c r="F641" s="4" t="s">
        <v>2876</v>
      </c>
      <c r="G641" s="4" t="s">
        <v>2786</v>
      </c>
      <c r="H641" s="4" t="s">
        <v>2787</v>
      </c>
      <c r="I641" s="4" t="s">
        <v>2788</v>
      </c>
      <c r="J641" s="4" t="s">
        <v>1575</v>
      </c>
      <c r="K641" s="4" t="s">
        <v>349</v>
      </c>
      <c r="L641" s="4" t="s">
        <v>694</v>
      </c>
    </row>
    <row r="642" spans="1:12">
      <c r="A642" s="4">
        <v>641</v>
      </c>
      <c r="B642" s="4" t="s">
        <v>130</v>
      </c>
      <c r="C642" s="4" t="s">
        <v>2875</v>
      </c>
      <c r="D642" s="4" t="s">
        <v>2876</v>
      </c>
      <c r="E642" s="4" t="s">
        <v>2875</v>
      </c>
      <c r="F642" s="4" t="s">
        <v>2876</v>
      </c>
      <c r="G642" s="4" t="s">
        <v>2893</v>
      </c>
      <c r="H642" s="4" t="s">
        <v>2894</v>
      </c>
      <c r="I642" s="4" t="s">
        <v>2895</v>
      </c>
      <c r="J642" s="4" t="s">
        <v>2880</v>
      </c>
      <c r="K642" s="4" t="s">
        <v>349</v>
      </c>
      <c r="L642" s="4" t="s">
        <v>694</v>
      </c>
    </row>
    <row r="643" spans="1:12">
      <c r="A643" s="4">
        <v>642</v>
      </c>
      <c r="B643" s="4" t="s">
        <v>130</v>
      </c>
      <c r="C643" s="4" t="s">
        <v>2875</v>
      </c>
      <c r="D643" s="4" t="s">
        <v>2876</v>
      </c>
      <c r="E643" s="4" t="s">
        <v>2875</v>
      </c>
      <c r="F643" s="4" t="s">
        <v>2876</v>
      </c>
      <c r="G643" s="4" t="s">
        <v>2896</v>
      </c>
      <c r="H643" s="4" t="s">
        <v>2897</v>
      </c>
      <c r="I643" s="4" t="s">
        <v>2898</v>
      </c>
      <c r="J643" s="4" t="s">
        <v>1415</v>
      </c>
      <c r="K643" s="4" t="s">
        <v>349</v>
      </c>
      <c r="L643" s="4" t="s">
        <v>694</v>
      </c>
    </row>
    <row r="644" spans="1:12">
      <c r="A644" s="4">
        <v>643</v>
      </c>
      <c r="B644" s="4" t="s">
        <v>130</v>
      </c>
      <c r="C644" s="4" t="s">
        <v>2875</v>
      </c>
      <c r="D644" s="4" t="s">
        <v>2876</v>
      </c>
      <c r="E644" s="4" t="s">
        <v>2875</v>
      </c>
      <c r="F644" s="4" t="s">
        <v>2876</v>
      </c>
      <c r="G644" s="4" t="s">
        <v>2899</v>
      </c>
      <c r="H644" s="4" t="s">
        <v>2900</v>
      </c>
      <c r="I644" s="4" t="s">
        <v>2901</v>
      </c>
      <c r="J644" s="4" t="s">
        <v>2880</v>
      </c>
      <c r="K644" s="4" t="s">
        <v>349</v>
      </c>
      <c r="L644" s="4" t="s">
        <v>694</v>
      </c>
    </row>
    <row r="645" spans="1:12">
      <c r="A645" s="4">
        <v>644</v>
      </c>
      <c r="B645" s="4" t="s">
        <v>130</v>
      </c>
      <c r="C645" s="4" t="s">
        <v>2875</v>
      </c>
      <c r="D645" s="4" t="s">
        <v>2876</v>
      </c>
      <c r="E645" s="4" t="s">
        <v>2875</v>
      </c>
      <c r="F645" s="4" t="s">
        <v>2876</v>
      </c>
      <c r="G645" s="4" t="s">
        <v>2902</v>
      </c>
      <c r="H645" s="4" t="s">
        <v>2903</v>
      </c>
      <c r="I645" s="4" t="s">
        <v>2904</v>
      </c>
      <c r="J645" s="4" t="s">
        <v>2880</v>
      </c>
      <c r="K645" s="4" t="s">
        <v>349</v>
      </c>
      <c r="L645" s="4" t="s">
        <v>694</v>
      </c>
    </row>
    <row r="646" spans="1:12">
      <c r="A646" s="4">
        <v>645</v>
      </c>
      <c r="B646" s="4" t="s">
        <v>130</v>
      </c>
      <c r="C646" s="4" t="s">
        <v>2875</v>
      </c>
      <c r="D646" s="4" t="s">
        <v>2876</v>
      </c>
      <c r="E646" s="4" t="s">
        <v>2875</v>
      </c>
      <c r="F646" s="4" t="s">
        <v>2876</v>
      </c>
      <c r="G646" s="4" t="s">
        <v>2905</v>
      </c>
      <c r="H646" s="4" t="s">
        <v>2906</v>
      </c>
      <c r="I646" s="4" t="s">
        <v>2907</v>
      </c>
      <c r="J646" s="4" t="s">
        <v>2880</v>
      </c>
      <c r="K646" s="4" t="s">
        <v>349</v>
      </c>
      <c r="L646" s="4" t="s">
        <v>694</v>
      </c>
    </row>
    <row r="647" spans="1:12">
      <c r="A647" s="4">
        <v>646</v>
      </c>
      <c r="B647" s="4" t="s">
        <v>130</v>
      </c>
      <c r="C647" s="4" t="s">
        <v>2875</v>
      </c>
      <c r="D647" s="4" t="s">
        <v>2876</v>
      </c>
      <c r="E647" s="4" t="s">
        <v>2875</v>
      </c>
      <c r="F647" s="4" t="s">
        <v>2876</v>
      </c>
      <c r="G647" s="4" t="s">
        <v>1486</v>
      </c>
      <c r="H647" s="4" t="s">
        <v>1487</v>
      </c>
      <c r="I647" s="4" t="s">
        <v>1488</v>
      </c>
      <c r="J647" s="4" t="s">
        <v>1489</v>
      </c>
      <c r="K647" s="4" t="s">
        <v>349</v>
      </c>
      <c r="L647" s="4" t="s">
        <v>694</v>
      </c>
    </row>
    <row r="648" spans="1:12">
      <c r="A648" s="4">
        <v>647</v>
      </c>
      <c r="B648" s="4" t="s">
        <v>130</v>
      </c>
      <c r="C648" s="4" t="s">
        <v>2875</v>
      </c>
      <c r="D648" s="4" t="s">
        <v>2876</v>
      </c>
      <c r="E648" s="4" t="s">
        <v>2875</v>
      </c>
      <c r="F648" s="4" t="s">
        <v>2876</v>
      </c>
      <c r="G648" s="4" t="s">
        <v>2908</v>
      </c>
      <c r="H648" s="4" t="s">
        <v>2909</v>
      </c>
      <c r="I648" s="4" t="s">
        <v>2910</v>
      </c>
      <c r="J648" s="4" t="s">
        <v>2880</v>
      </c>
      <c r="K648" s="4" t="s">
        <v>349</v>
      </c>
      <c r="L648" s="4" t="s">
        <v>694</v>
      </c>
    </row>
    <row r="649" spans="1:12">
      <c r="A649" s="4">
        <v>648</v>
      </c>
      <c r="B649" s="4" t="s">
        <v>130</v>
      </c>
      <c r="C649" s="4" t="s">
        <v>2875</v>
      </c>
      <c r="D649" s="4" t="s">
        <v>2876</v>
      </c>
      <c r="E649" s="4" t="s">
        <v>2875</v>
      </c>
      <c r="F649" s="4" t="s">
        <v>2876</v>
      </c>
      <c r="G649" s="4" t="s">
        <v>1726</v>
      </c>
      <c r="H649" s="4" t="s">
        <v>1727</v>
      </c>
      <c r="I649" s="4" t="s">
        <v>1722</v>
      </c>
      <c r="J649" s="4" t="s">
        <v>1728</v>
      </c>
      <c r="K649" s="4" t="s">
        <v>349</v>
      </c>
      <c r="L649" s="4" t="s">
        <v>694</v>
      </c>
    </row>
    <row r="650" spans="1:12">
      <c r="A650" s="4">
        <v>649</v>
      </c>
      <c r="B650" s="4" t="s">
        <v>130</v>
      </c>
      <c r="C650" s="4" t="s">
        <v>2911</v>
      </c>
      <c r="D650" s="4" t="s">
        <v>2912</v>
      </c>
      <c r="E650" s="4" t="s">
        <v>2911</v>
      </c>
      <c r="F650" s="4" t="s">
        <v>2912</v>
      </c>
      <c r="G650" s="4" t="s">
        <v>2913</v>
      </c>
      <c r="H650" s="4" t="s">
        <v>2914</v>
      </c>
      <c r="I650" s="4" t="s">
        <v>2915</v>
      </c>
      <c r="J650" s="4" t="s">
        <v>2916</v>
      </c>
      <c r="K650" s="4" t="s">
        <v>349</v>
      </c>
      <c r="L650" s="4" t="s">
        <v>694</v>
      </c>
    </row>
    <row r="651" spans="1:12">
      <c r="A651" s="4">
        <v>650</v>
      </c>
      <c r="B651" s="4" t="s">
        <v>130</v>
      </c>
      <c r="C651" s="4" t="s">
        <v>2911</v>
      </c>
      <c r="D651" s="4" t="s">
        <v>2912</v>
      </c>
      <c r="E651" s="4" t="s">
        <v>2911</v>
      </c>
      <c r="F651" s="4" t="s">
        <v>2912</v>
      </c>
      <c r="G651" s="4" t="s">
        <v>2917</v>
      </c>
      <c r="H651" s="4" t="s">
        <v>2918</v>
      </c>
      <c r="I651" s="4" t="s">
        <v>2919</v>
      </c>
      <c r="J651" s="4" t="s">
        <v>2916</v>
      </c>
      <c r="K651" s="4" t="s">
        <v>349</v>
      </c>
      <c r="L651" s="4" t="s">
        <v>694</v>
      </c>
    </row>
    <row r="652" spans="1:12">
      <c r="A652" s="4">
        <v>651</v>
      </c>
      <c r="B652" s="4" t="s">
        <v>130</v>
      </c>
      <c r="C652" s="4" t="s">
        <v>2911</v>
      </c>
      <c r="D652" s="4" t="s">
        <v>2912</v>
      </c>
      <c r="E652" s="4" t="s">
        <v>2911</v>
      </c>
      <c r="F652" s="4" t="s">
        <v>2912</v>
      </c>
      <c r="G652" s="4" t="s">
        <v>2920</v>
      </c>
      <c r="H652" s="4" t="s">
        <v>2921</v>
      </c>
      <c r="I652" s="4" t="s">
        <v>2922</v>
      </c>
      <c r="J652" s="4" t="s">
        <v>1410</v>
      </c>
      <c r="K652" s="4" t="s">
        <v>347</v>
      </c>
      <c r="L652" s="4" t="s">
        <v>694</v>
      </c>
    </row>
    <row r="653" spans="1:12">
      <c r="A653" s="4">
        <v>652</v>
      </c>
      <c r="B653" s="4" t="s">
        <v>130</v>
      </c>
      <c r="C653" s="4" t="s">
        <v>2911</v>
      </c>
      <c r="D653" s="4" t="s">
        <v>2912</v>
      </c>
      <c r="E653" s="4" t="s">
        <v>2911</v>
      </c>
      <c r="F653" s="4" t="s">
        <v>2912</v>
      </c>
      <c r="G653" s="4" t="s">
        <v>2923</v>
      </c>
      <c r="H653" s="4" t="s">
        <v>2924</v>
      </c>
      <c r="I653" s="4" t="s">
        <v>2925</v>
      </c>
      <c r="J653" s="4" t="s">
        <v>2916</v>
      </c>
      <c r="K653" s="4" t="s">
        <v>349</v>
      </c>
      <c r="L653" s="4" t="s">
        <v>694</v>
      </c>
    </row>
    <row r="654" spans="1:12">
      <c r="A654" s="4">
        <v>653</v>
      </c>
      <c r="B654" s="4" t="s">
        <v>130</v>
      </c>
      <c r="C654" s="4" t="s">
        <v>2911</v>
      </c>
      <c r="D654" s="4" t="s">
        <v>2912</v>
      </c>
      <c r="E654" s="4" t="s">
        <v>2911</v>
      </c>
      <c r="F654" s="4" t="s">
        <v>2912</v>
      </c>
      <c r="G654" s="4" t="s">
        <v>2926</v>
      </c>
      <c r="H654" s="4" t="s">
        <v>2927</v>
      </c>
      <c r="I654" s="4" t="s">
        <v>2928</v>
      </c>
      <c r="J654" s="4" t="s">
        <v>2916</v>
      </c>
      <c r="K654" s="4" t="s">
        <v>349</v>
      </c>
      <c r="L654" s="4" t="s">
        <v>694</v>
      </c>
    </row>
    <row r="655" spans="1:12">
      <c r="A655" s="4">
        <v>654</v>
      </c>
      <c r="B655" s="4" t="s">
        <v>130</v>
      </c>
      <c r="C655" s="4" t="s">
        <v>2911</v>
      </c>
      <c r="D655" s="4" t="s">
        <v>2912</v>
      </c>
      <c r="E655" s="4" t="s">
        <v>2911</v>
      </c>
      <c r="F655" s="4" t="s">
        <v>2912</v>
      </c>
      <c r="G655" s="4" t="s">
        <v>2929</v>
      </c>
      <c r="H655" s="4" t="s">
        <v>2930</v>
      </c>
      <c r="I655" s="4" t="s">
        <v>2931</v>
      </c>
      <c r="J655" s="4" t="s">
        <v>2916</v>
      </c>
      <c r="K655" s="4" t="s">
        <v>349</v>
      </c>
      <c r="L655" s="4" t="s">
        <v>694</v>
      </c>
    </row>
    <row r="656" spans="1:12">
      <c r="A656" s="4">
        <v>655</v>
      </c>
      <c r="B656" s="4" t="s">
        <v>130</v>
      </c>
      <c r="C656" s="4" t="s">
        <v>2911</v>
      </c>
      <c r="D656" s="4" t="s">
        <v>2912</v>
      </c>
      <c r="E656" s="4" t="s">
        <v>2911</v>
      </c>
      <c r="F656" s="4" t="s">
        <v>2912</v>
      </c>
      <c r="G656" s="4" t="s">
        <v>2932</v>
      </c>
      <c r="H656" s="4" t="s">
        <v>2933</v>
      </c>
      <c r="I656" s="4" t="s">
        <v>2934</v>
      </c>
      <c r="J656" s="4" t="s">
        <v>1565</v>
      </c>
      <c r="K656" s="4" t="s">
        <v>349</v>
      </c>
      <c r="L656" s="4" t="s">
        <v>694</v>
      </c>
    </row>
    <row r="657" spans="1:12">
      <c r="A657" s="4">
        <v>656</v>
      </c>
      <c r="B657" s="4" t="s">
        <v>130</v>
      </c>
      <c r="C657" s="4" t="s">
        <v>2911</v>
      </c>
      <c r="D657" s="4" t="s">
        <v>2912</v>
      </c>
      <c r="E657" s="4" t="s">
        <v>2911</v>
      </c>
      <c r="F657" s="4" t="s">
        <v>2912</v>
      </c>
      <c r="G657" s="4" t="s">
        <v>2935</v>
      </c>
      <c r="H657" s="4" t="s">
        <v>2936</v>
      </c>
      <c r="I657" s="4" t="s">
        <v>2937</v>
      </c>
      <c r="J657" s="4" t="s">
        <v>1410</v>
      </c>
      <c r="K657" s="4" t="s">
        <v>349</v>
      </c>
      <c r="L657" s="4" t="s">
        <v>694</v>
      </c>
    </row>
    <row r="658" spans="1:12">
      <c r="A658" s="4">
        <v>657</v>
      </c>
      <c r="B658" s="4" t="s">
        <v>130</v>
      </c>
      <c r="C658" s="4" t="s">
        <v>2911</v>
      </c>
      <c r="D658" s="4" t="s">
        <v>2912</v>
      </c>
      <c r="E658" s="4" t="s">
        <v>2911</v>
      </c>
      <c r="F658" s="4" t="s">
        <v>2912</v>
      </c>
      <c r="G658" s="4" t="s">
        <v>2938</v>
      </c>
      <c r="H658" s="4" t="s">
        <v>2939</v>
      </c>
      <c r="I658" s="4" t="s">
        <v>2940</v>
      </c>
      <c r="J658" s="4" t="s">
        <v>2941</v>
      </c>
      <c r="K658" s="4" t="s">
        <v>349</v>
      </c>
      <c r="L658" s="4" t="s">
        <v>694</v>
      </c>
    </row>
    <row r="659" spans="1:12">
      <c r="A659" s="4">
        <v>658</v>
      </c>
      <c r="B659" s="4" t="s">
        <v>130</v>
      </c>
      <c r="C659" s="4" t="s">
        <v>2911</v>
      </c>
      <c r="D659" s="4" t="s">
        <v>2912</v>
      </c>
      <c r="E659" s="4" t="s">
        <v>2911</v>
      </c>
      <c r="F659" s="4" t="s">
        <v>2912</v>
      </c>
      <c r="G659" s="4" t="s">
        <v>2942</v>
      </c>
      <c r="H659" s="4" t="s">
        <v>2943</v>
      </c>
      <c r="I659" s="4" t="s">
        <v>2944</v>
      </c>
      <c r="J659" s="4" t="s">
        <v>2945</v>
      </c>
      <c r="K659" s="4" t="s">
        <v>349</v>
      </c>
      <c r="L659" s="4" t="s">
        <v>694</v>
      </c>
    </row>
    <row r="660" spans="1:12">
      <c r="A660" s="4">
        <v>659</v>
      </c>
      <c r="B660" s="4" t="s">
        <v>130</v>
      </c>
      <c r="C660" s="4" t="s">
        <v>2911</v>
      </c>
      <c r="D660" s="4" t="s">
        <v>2912</v>
      </c>
      <c r="E660" s="4" t="s">
        <v>2911</v>
      </c>
      <c r="F660" s="4" t="s">
        <v>2912</v>
      </c>
      <c r="G660" s="4" t="s">
        <v>2946</v>
      </c>
      <c r="H660" s="4" t="s">
        <v>2947</v>
      </c>
      <c r="I660" s="4" t="s">
        <v>2948</v>
      </c>
      <c r="J660" s="4" t="s">
        <v>1415</v>
      </c>
      <c r="K660" s="4" t="s">
        <v>349</v>
      </c>
      <c r="L660" s="4" t="s">
        <v>694</v>
      </c>
    </row>
    <row r="661" spans="1:12">
      <c r="A661" s="4">
        <v>660</v>
      </c>
      <c r="B661" s="4" t="s">
        <v>130</v>
      </c>
      <c r="C661" s="4" t="s">
        <v>2911</v>
      </c>
      <c r="D661" s="4" t="s">
        <v>2912</v>
      </c>
      <c r="E661" s="4" t="s">
        <v>2911</v>
      </c>
      <c r="F661" s="4" t="s">
        <v>2912</v>
      </c>
      <c r="G661" s="4" t="s">
        <v>2949</v>
      </c>
      <c r="H661" s="4" t="s">
        <v>2950</v>
      </c>
      <c r="I661" s="4" t="s">
        <v>2951</v>
      </c>
      <c r="J661" s="4" t="s">
        <v>1410</v>
      </c>
      <c r="K661" s="4" t="s">
        <v>349</v>
      </c>
      <c r="L661" s="4" t="s">
        <v>694</v>
      </c>
    </row>
    <row r="662" spans="1:12">
      <c r="A662" s="4">
        <v>661</v>
      </c>
      <c r="B662" s="4" t="s">
        <v>130</v>
      </c>
      <c r="C662" s="4" t="s">
        <v>2911</v>
      </c>
      <c r="D662" s="4" t="s">
        <v>2912</v>
      </c>
      <c r="E662" s="4" t="s">
        <v>2911</v>
      </c>
      <c r="F662" s="4" t="s">
        <v>2912</v>
      </c>
      <c r="G662" s="4" t="s">
        <v>2168</v>
      </c>
      <c r="H662" s="4" t="s">
        <v>2169</v>
      </c>
      <c r="I662" s="4" t="s">
        <v>2170</v>
      </c>
      <c r="J662" s="4" t="s">
        <v>1728</v>
      </c>
      <c r="K662" s="4" t="s">
        <v>349</v>
      </c>
      <c r="L662" s="4" t="s">
        <v>694</v>
      </c>
    </row>
    <row r="663" spans="1:12">
      <c r="A663" s="4">
        <v>662</v>
      </c>
      <c r="B663" s="4" t="s">
        <v>130</v>
      </c>
      <c r="C663" s="4" t="s">
        <v>2911</v>
      </c>
      <c r="D663" s="4" t="s">
        <v>2912</v>
      </c>
      <c r="E663" s="4" t="s">
        <v>2911</v>
      </c>
      <c r="F663" s="4" t="s">
        <v>2912</v>
      </c>
      <c r="G663" s="4" t="s">
        <v>2952</v>
      </c>
      <c r="H663" s="4" t="s">
        <v>2953</v>
      </c>
      <c r="I663" s="4" t="s">
        <v>2954</v>
      </c>
      <c r="J663" s="4" t="s">
        <v>2955</v>
      </c>
      <c r="K663" s="4" t="s">
        <v>349</v>
      </c>
      <c r="L663" s="4" t="s">
        <v>694</v>
      </c>
    </row>
    <row r="664" spans="1:12">
      <c r="A664" s="4">
        <v>663</v>
      </c>
      <c r="B664" s="4" t="s">
        <v>130</v>
      </c>
      <c r="C664" s="4" t="s">
        <v>2911</v>
      </c>
      <c r="D664" s="4" t="s">
        <v>2912</v>
      </c>
      <c r="E664" s="4" t="s">
        <v>2911</v>
      </c>
      <c r="F664" s="4" t="s">
        <v>2912</v>
      </c>
      <c r="G664" s="4" t="s">
        <v>2956</v>
      </c>
      <c r="H664" s="4" t="s">
        <v>2957</v>
      </c>
      <c r="I664" s="4" t="s">
        <v>2958</v>
      </c>
      <c r="J664" s="4" t="s">
        <v>2776</v>
      </c>
      <c r="K664" s="4" t="s">
        <v>303</v>
      </c>
      <c r="L664" s="4" t="s">
        <v>694</v>
      </c>
    </row>
    <row r="665" spans="1:12">
      <c r="A665" s="4">
        <v>664</v>
      </c>
      <c r="B665" s="4" t="s">
        <v>130</v>
      </c>
      <c r="C665" s="4" t="s">
        <v>2911</v>
      </c>
      <c r="D665" s="4" t="s">
        <v>2912</v>
      </c>
      <c r="E665" s="4" t="s">
        <v>2911</v>
      </c>
      <c r="F665" s="4" t="s">
        <v>2912</v>
      </c>
      <c r="G665" s="4" t="s">
        <v>2959</v>
      </c>
      <c r="H665" s="4" t="s">
        <v>2960</v>
      </c>
      <c r="I665" s="4" t="s">
        <v>2961</v>
      </c>
      <c r="J665" s="4" t="s">
        <v>2941</v>
      </c>
      <c r="K665" s="4" t="s">
        <v>349</v>
      </c>
      <c r="L665" s="4" t="s">
        <v>694</v>
      </c>
    </row>
    <row r="666" spans="1:12">
      <c r="A666" s="4">
        <v>665</v>
      </c>
      <c r="B666" s="4" t="s">
        <v>130</v>
      </c>
      <c r="C666" s="4" t="s">
        <v>2911</v>
      </c>
      <c r="D666" s="4" t="s">
        <v>2912</v>
      </c>
      <c r="E666" s="4" t="s">
        <v>2911</v>
      </c>
      <c r="F666" s="4" t="s">
        <v>2912</v>
      </c>
      <c r="G666" s="4" t="s">
        <v>2962</v>
      </c>
      <c r="H666" s="4" t="s">
        <v>2963</v>
      </c>
      <c r="I666" s="4" t="s">
        <v>2964</v>
      </c>
      <c r="J666" s="4" t="s">
        <v>2965</v>
      </c>
      <c r="K666" s="4" t="s">
        <v>349</v>
      </c>
      <c r="L666" s="4" t="s">
        <v>694</v>
      </c>
    </row>
    <row r="667" spans="1:12">
      <c r="A667" s="4">
        <v>666</v>
      </c>
      <c r="B667" s="4" t="s">
        <v>130</v>
      </c>
      <c r="C667" s="4" t="s">
        <v>2911</v>
      </c>
      <c r="D667" s="4" t="s">
        <v>2912</v>
      </c>
      <c r="E667" s="4" t="s">
        <v>2911</v>
      </c>
      <c r="F667" s="4" t="s">
        <v>2912</v>
      </c>
      <c r="G667" s="4" t="s">
        <v>2966</v>
      </c>
      <c r="H667" s="4" t="s">
        <v>2967</v>
      </c>
      <c r="I667" s="4" t="s">
        <v>2968</v>
      </c>
      <c r="J667" s="4" t="s">
        <v>1410</v>
      </c>
      <c r="K667" s="4" t="s">
        <v>349</v>
      </c>
      <c r="L667" s="4" t="s">
        <v>694</v>
      </c>
    </row>
    <row r="668" spans="1:12">
      <c r="A668" s="4">
        <v>667</v>
      </c>
      <c r="B668" s="4" t="s">
        <v>130</v>
      </c>
      <c r="C668" s="4" t="s">
        <v>2911</v>
      </c>
      <c r="D668" s="4" t="s">
        <v>2912</v>
      </c>
      <c r="E668" s="4" t="s">
        <v>2911</v>
      </c>
      <c r="F668" s="4" t="s">
        <v>2912</v>
      </c>
      <c r="G668" s="4" t="s">
        <v>2969</v>
      </c>
      <c r="H668" s="4" t="s">
        <v>2970</v>
      </c>
      <c r="I668" s="4" t="s">
        <v>2971</v>
      </c>
      <c r="J668" s="4" t="s">
        <v>1410</v>
      </c>
      <c r="K668" s="4" t="s">
        <v>349</v>
      </c>
      <c r="L668" s="4" t="s">
        <v>694</v>
      </c>
    </row>
    <row r="669" spans="1:12">
      <c r="A669" s="4">
        <v>668</v>
      </c>
      <c r="B669" s="4" t="s">
        <v>130</v>
      </c>
      <c r="C669" s="4" t="s">
        <v>2911</v>
      </c>
      <c r="D669" s="4" t="s">
        <v>2912</v>
      </c>
      <c r="E669" s="4" t="s">
        <v>2911</v>
      </c>
      <c r="F669" s="4" t="s">
        <v>2912</v>
      </c>
      <c r="G669" s="4" t="s">
        <v>2972</v>
      </c>
      <c r="H669" s="4" t="s">
        <v>2973</v>
      </c>
      <c r="I669" s="4" t="s">
        <v>2974</v>
      </c>
      <c r="J669" s="4" t="s">
        <v>2941</v>
      </c>
      <c r="K669" s="4" t="s">
        <v>2975</v>
      </c>
      <c r="L669" s="4" t="s">
        <v>694</v>
      </c>
    </row>
    <row r="670" spans="1:12">
      <c r="A670" s="4">
        <v>669</v>
      </c>
      <c r="B670" s="4" t="s">
        <v>130</v>
      </c>
      <c r="C670" s="4" t="s">
        <v>2911</v>
      </c>
      <c r="D670" s="4" t="s">
        <v>2912</v>
      </c>
      <c r="E670" s="4" t="s">
        <v>2911</v>
      </c>
      <c r="F670" s="4" t="s">
        <v>2912</v>
      </c>
      <c r="G670" s="4" t="s">
        <v>2972</v>
      </c>
      <c r="H670" s="4" t="s">
        <v>2973</v>
      </c>
      <c r="I670" s="4" t="s">
        <v>2974</v>
      </c>
      <c r="J670" s="4" t="s">
        <v>2941</v>
      </c>
      <c r="K670" s="4" t="s">
        <v>352</v>
      </c>
      <c r="L670" s="4" t="s">
        <v>694</v>
      </c>
    </row>
    <row r="671" spans="1:12">
      <c r="A671" s="4">
        <v>670</v>
      </c>
      <c r="B671" s="4" t="s">
        <v>130</v>
      </c>
      <c r="C671" s="4" t="s">
        <v>2911</v>
      </c>
      <c r="D671" s="4" t="s">
        <v>2912</v>
      </c>
      <c r="E671" s="4" t="s">
        <v>2911</v>
      </c>
      <c r="F671" s="4" t="s">
        <v>2912</v>
      </c>
      <c r="G671" s="4" t="s">
        <v>2976</v>
      </c>
      <c r="H671" s="4" t="s">
        <v>2977</v>
      </c>
      <c r="I671" s="4" t="s">
        <v>2978</v>
      </c>
      <c r="J671" s="4" t="s">
        <v>2731</v>
      </c>
      <c r="K671" s="4" t="s">
        <v>349</v>
      </c>
      <c r="L671" s="4" t="s">
        <v>694</v>
      </c>
    </row>
    <row r="672" spans="1:12">
      <c r="A672" s="4">
        <v>671</v>
      </c>
      <c r="B672" s="4" t="s">
        <v>130</v>
      </c>
      <c r="C672" s="4" t="s">
        <v>2911</v>
      </c>
      <c r="D672" s="4" t="s">
        <v>2912</v>
      </c>
      <c r="E672" s="4" t="s">
        <v>2911</v>
      </c>
      <c r="F672" s="4" t="s">
        <v>2912</v>
      </c>
      <c r="G672" s="4" t="s">
        <v>2979</v>
      </c>
      <c r="H672" s="4" t="s">
        <v>2980</v>
      </c>
      <c r="I672" s="4" t="s">
        <v>2981</v>
      </c>
      <c r="J672" s="4" t="s">
        <v>2945</v>
      </c>
      <c r="K672" s="4" t="s">
        <v>349</v>
      </c>
      <c r="L672" s="4" t="s">
        <v>694</v>
      </c>
    </row>
    <row r="673" spans="1:12">
      <c r="A673" s="4">
        <v>672</v>
      </c>
      <c r="B673" s="4" t="s">
        <v>130</v>
      </c>
      <c r="C673" s="4" t="s">
        <v>2911</v>
      </c>
      <c r="D673" s="4" t="s">
        <v>2912</v>
      </c>
      <c r="E673" s="4" t="s">
        <v>2911</v>
      </c>
      <c r="F673" s="4" t="s">
        <v>2912</v>
      </c>
      <c r="G673" s="4" t="s">
        <v>2982</v>
      </c>
      <c r="H673" s="4" t="s">
        <v>2983</v>
      </c>
      <c r="I673" s="4" t="s">
        <v>2984</v>
      </c>
      <c r="J673" s="4" t="s">
        <v>1415</v>
      </c>
      <c r="K673" s="4" t="s">
        <v>349</v>
      </c>
      <c r="L673" s="4" t="s">
        <v>694</v>
      </c>
    </row>
    <row r="674" spans="1:12">
      <c r="A674" s="4">
        <v>673</v>
      </c>
      <c r="B674" s="4" t="s">
        <v>130</v>
      </c>
      <c r="C674" s="4" t="s">
        <v>2911</v>
      </c>
      <c r="D674" s="4" t="s">
        <v>2912</v>
      </c>
      <c r="E674" s="4" t="s">
        <v>2911</v>
      </c>
      <c r="F674" s="4" t="s">
        <v>2912</v>
      </c>
      <c r="G674" s="4" t="s">
        <v>1692</v>
      </c>
      <c r="H674" s="4" t="s">
        <v>1693</v>
      </c>
      <c r="I674" s="4" t="s">
        <v>692</v>
      </c>
      <c r="J674" s="4" t="s">
        <v>1694</v>
      </c>
      <c r="K674" s="4" t="s">
        <v>349</v>
      </c>
      <c r="L674" s="4" t="s">
        <v>694</v>
      </c>
    </row>
    <row r="675" spans="1:12">
      <c r="A675" s="4">
        <v>674</v>
      </c>
      <c r="B675" s="4" t="s">
        <v>130</v>
      </c>
      <c r="C675" s="4" t="s">
        <v>2911</v>
      </c>
      <c r="D675" s="4" t="s">
        <v>2912</v>
      </c>
      <c r="E675" s="4" t="s">
        <v>2911</v>
      </c>
      <c r="F675" s="4" t="s">
        <v>2912</v>
      </c>
      <c r="G675" s="4" t="s">
        <v>1720</v>
      </c>
      <c r="H675" s="4" t="s">
        <v>1721</v>
      </c>
      <c r="I675" s="4" t="s">
        <v>1722</v>
      </c>
      <c r="J675" s="4" t="s">
        <v>1489</v>
      </c>
      <c r="K675" s="4" t="s">
        <v>349</v>
      </c>
      <c r="L675" s="4" t="s">
        <v>694</v>
      </c>
    </row>
    <row r="676" spans="1:12">
      <c r="A676" s="4">
        <v>675</v>
      </c>
      <c r="B676" s="4" t="s">
        <v>130</v>
      </c>
      <c r="C676" s="4" t="s">
        <v>2911</v>
      </c>
      <c r="D676" s="4" t="s">
        <v>2912</v>
      </c>
      <c r="E676" s="4" t="s">
        <v>2911</v>
      </c>
      <c r="F676" s="4" t="s">
        <v>2912</v>
      </c>
      <c r="G676" s="4" t="s">
        <v>2985</v>
      </c>
      <c r="H676" s="4" t="s">
        <v>2986</v>
      </c>
      <c r="I676" s="4" t="s">
        <v>2987</v>
      </c>
      <c r="J676" s="4" t="s">
        <v>2988</v>
      </c>
      <c r="K676" s="4" t="s">
        <v>349</v>
      </c>
      <c r="L676" s="4" t="s">
        <v>694</v>
      </c>
    </row>
    <row r="677" spans="1:12">
      <c r="A677" s="4">
        <v>676</v>
      </c>
      <c r="B677" s="4" t="s">
        <v>130</v>
      </c>
      <c r="C677" s="4" t="s">
        <v>2911</v>
      </c>
      <c r="D677" s="4" t="s">
        <v>2912</v>
      </c>
      <c r="E677" s="4" t="s">
        <v>2911</v>
      </c>
      <c r="F677" s="4" t="s">
        <v>2912</v>
      </c>
      <c r="G677" s="4" t="s">
        <v>2989</v>
      </c>
      <c r="H677" s="4" t="s">
        <v>2990</v>
      </c>
      <c r="I677" s="4" t="s">
        <v>2991</v>
      </c>
      <c r="J677" s="4" t="s">
        <v>1415</v>
      </c>
      <c r="K677" s="4" t="s">
        <v>349</v>
      </c>
      <c r="L677" s="4" t="s">
        <v>694</v>
      </c>
    </row>
    <row r="678" spans="1:12">
      <c r="A678" s="4">
        <v>677</v>
      </c>
      <c r="B678" s="4" t="s">
        <v>130</v>
      </c>
      <c r="C678" s="4" t="s">
        <v>2911</v>
      </c>
      <c r="D678" s="4" t="s">
        <v>2912</v>
      </c>
      <c r="E678" s="4" t="s">
        <v>2911</v>
      </c>
      <c r="F678" s="4" t="s">
        <v>2912</v>
      </c>
      <c r="G678" s="4" t="s">
        <v>2992</v>
      </c>
      <c r="H678" s="4" t="s">
        <v>2993</v>
      </c>
      <c r="I678" s="4" t="s">
        <v>2994</v>
      </c>
      <c r="J678" s="4" t="s">
        <v>2776</v>
      </c>
      <c r="K678" s="4" t="s">
        <v>349</v>
      </c>
      <c r="L678" s="4" t="s">
        <v>694</v>
      </c>
    </row>
    <row r="679" spans="1:12">
      <c r="A679" s="4">
        <v>678</v>
      </c>
      <c r="B679" s="4" t="s">
        <v>130</v>
      </c>
      <c r="C679" s="4" t="s">
        <v>2911</v>
      </c>
      <c r="D679" s="4" t="s">
        <v>2912</v>
      </c>
      <c r="E679" s="4" t="s">
        <v>2911</v>
      </c>
      <c r="F679" s="4" t="s">
        <v>2912</v>
      </c>
      <c r="G679" s="4" t="s">
        <v>2995</v>
      </c>
      <c r="H679" s="4" t="s">
        <v>2996</v>
      </c>
      <c r="I679" s="4" t="s">
        <v>2997</v>
      </c>
      <c r="J679" s="4" t="s">
        <v>1478</v>
      </c>
      <c r="K679" s="4" t="s">
        <v>349</v>
      </c>
      <c r="L679" s="4" t="s">
        <v>694</v>
      </c>
    </row>
    <row r="680" spans="1:12">
      <c r="A680" s="4">
        <v>679</v>
      </c>
      <c r="B680" s="4" t="s">
        <v>130</v>
      </c>
      <c r="C680" s="4" t="s">
        <v>2911</v>
      </c>
      <c r="D680" s="4" t="s">
        <v>2912</v>
      </c>
      <c r="E680" s="4" t="s">
        <v>2911</v>
      </c>
      <c r="F680" s="4" t="s">
        <v>2912</v>
      </c>
      <c r="G680" s="4" t="s">
        <v>2998</v>
      </c>
      <c r="H680" s="4" t="s">
        <v>2999</v>
      </c>
      <c r="I680" s="4" t="s">
        <v>3000</v>
      </c>
      <c r="J680" s="4" t="s">
        <v>2945</v>
      </c>
      <c r="K680" s="4" t="s">
        <v>349</v>
      </c>
      <c r="L680" s="4" t="s">
        <v>694</v>
      </c>
    </row>
    <row r="681" spans="1:12">
      <c r="A681" s="4">
        <v>680</v>
      </c>
      <c r="B681" s="4" t="s">
        <v>130</v>
      </c>
      <c r="C681" s="4" t="s">
        <v>2911</v>
      </c>
      <c r="D681" s="4" t="s">
        <v>2912</v>
      </c>
      <c r="E681" s="4" t="s">
        <v>2911</v>
      </c>
      <c r="F681" s="4" t="s">
        <v>2912</v>
      </c>
      <c r="G681" s="4" t="s">
        <v>3001</v>
      </c>
      <c r="H681" s="4" t="s">
        <v>3002</v>
      </c>
      <c r="I681" s="4" t="s">
        <v>3003</v>
      </c>
      <c r="J681" s="4" t="s">
        <v>1415</v>
      </c>
      <c r="K681" s="4" t="s">
        <v>349</v>
      </c>
      <c r="L681" s="4" t="s">
        <v>694</v>
      </c>
    </row>
    <row r="682" spans="1:12">
      <c r="A682" s="4">
        <v>681</v>
      </c>
      <c r="B682" s="4" t="s">
        <v>130</v>
      </c>
      <c r="C682" s="4" t="s">
        <v>2911</v>
      </c>
      <c r="D682" s="4" t="s">
        <v>2912</v>
      </c>
      <c r="E682" s="4" t="s">
        <v>2911</v>
      </c>
      <c r="F682" s="4" t="s">
        <v>2912</v>
      </c>
      <c r="G682" s="4" t="s">
        <v>3004</v>
      </c>
      <c r="H682" s="4" t="s">
        <v>3005</v>
      </c>
      <c r="I682" s="4" t="s">
        <v>3006</v>
      </c>
      <c r="J682" s="4" t="s">
        <v>2945</v>
      </c>
      <c r="K682" s="4" t="s">
        <v>347</v>
      </c>
      <c r="L682" s="4" t="s">
        <v>694</v>
      </c>
    </row>
    <row r="683" spans="1:12">
      <c r="A683" s="4">
        <v>682</v>
      </c>
      <c r="B683" s="4" t="s">
        <v>130</v>
      </c>
      <c r="C683" s="4" t="s">
        <v>2911</v>
      </c>
      <c r="D683" s="4" t="s">
        <v>2912</v>
      </c>
      <c r="E683" s="4" t="s">
        <v>2911</v>
      </c>
      <c r="F683" s="4" t="s">
        <v>2912</v>
      </c>
      <c r="G683" s="4" t="s">
        <v>3004</v>
      </c>
      <c r="H683" s="4" t="s">
        <v>3005</v>
      </c>
      <c r="I683" s="4" t="s">
        <v>3006</v>
      </c>
      <c r="J683" s="4" t="s">
        <v>2945</v>
      </c>
      <c r="K683" s="4" t="s">
        <v>349</v>
      </c>
      <c r="L683" s="4" t="s">
        <v>694</v>
      </c>
    </row>
    <row r="684" spans="1:12">
      <c r="A684" s="4">
        <v>683</v>
      </c>
      <c r="B684" s="4" t="s">
        <v>130</v>
      </c>
      <c r="C684" s="4" t="s">
        <v>2911</v>
      </c>
      <c r="D684" s="4" t="s">
        <v>2912</v>
      </c>
      <c r="E684" s="4" t="s">
        <v>2911</v>
      </c>
      <c r="F684" s="4" t="s">
        <v>2912</v>
      </c>
      <c r="G684" s="4" t="s">
        <v>3007</v>
      </c>
      <c r="H684" s="4" t="s">
        <v>3008</v>
      </c>
      <c r="I684" s="4" t="s">
        <v>3009</v>
      </c>
      <c r="J684" s="4" t="s">
        <v>2731</v>
      </c>
      <c r="K684" s="4" t="s">
        <v>349</v>
      </c>
      <c r="L684" s="4" t="s">
        <v>694</v>
      </c>
    </row>
    <row r="685" spans="1:12">
      <c r="A685" s="4">
        <v>684</v>
      </c>
      <c r="B685" s="4" t="s">
        <v>130</v>
      </c>
      <c r="C685" s="4" t="s">
        <v>2911</v>
      </c>
      <c r="D685" s="4" t="s">
        <v>2912</v>
      </c>
      <c r="E685" s="4" t="s">
        <v>2911</v>
      </c>
      <c r="F685" s="4" t="s">
        <v>2912</v>
      </c>
      <c r="G685" s="4" t="s">
        <v>3010</v>
      </c>
      <c r="H685" s="4" t="s">
        <v>3011</v>
      </c>
      <c r="I685" s="4" t="s">
        <v>3012</v>
      </c>
      <c r="J685" s="4" t="s">
        <v>1478</v>
      </c>
      <c r="K685" s="4" t="s">
        <v>347</v>
      </c>
      <c r="L685" s="4" t="s">
        <v>694</v>
      </c>
    </row>
    <row r="686" spans="1:12">
      <c r="A686" s="4">
        <v>685</v>
      </c>
      <c r="B686" s="4" t="s">
        <v>130</v>
      </c>
      <c r="C686" s="4" t="s">
        <v>2911</v>
      </c>
      <c r="D686" s="4" t="s">
        <v>2912</v>
      </c>
      <c r="E686" s="4" t="s">
        <v>2911</v>
      </c>
      <c r="F686" s="4" t="s">
        <v>2912</v>
      </c>
      <c r="G686" s="4" t="s">
        <v>3013</v>
      </c>
      <c r="H686" s="4" t="s">
        <v>3014</v>
      </c>
      <c r="I686" s="4" t="s">
        <v>3015</v>
      </c>
      <c r="J686" s="4" t="s">
        <v>2731</v>
      </c>
      <c r="K686" s="4" t="s">
        <v>349</v>
      </c>
      <c r="L686" s="4" t="s">
        <v>694</v>
      </c>
    </row>
    <row r="687" spans="1:12">
      <c r="A687" s="4">
        <v>686</v>
      </c>
      <c r="B687" s="4" t="s">
        <v>130</v>
      </c>
      <c r="C687" s="4" t="s">
        <v>2911</v>
      </c>
      <c r="D687" s="4" t="s">
        <v>2912</v>
      </c>
      <c r="E687" s="4" t="s">
        <v>2911</v>
      </c>
      <c r="F687" s="4" t="s">
        <v>2912</v>
      </c>
      <c r="G687" s="4" t="s">
        <v>3016</v>
      </c>
      <c r="H687" s="4" t="s">
        <v>3017</v>
      </c>
      <c r="I687" s="4" t="s">
        <v>3018</v>
      </c>
      <c r="J687" s="4" t="s">
        <v>1415</v>
      </c>
      <c r="K687" s="4" t="s">
        <v>349</v>
      </c>
      <c r="L687" s="4" t="s">
        <v>694</v>
      </c>
    </row>
    <row r="688" spans="1:12">
      <c r="A688" s="4">
        <v>687</v>
      </c>
      <c r="B688" s="4" t="s">
        <v>130</v>
      </c>
      <c r="C688" s="4" t="s">
        <v>2911</v>
      </c>
      <c r="D688" s="4" t="s">
        <v>2912</v>
      </c>
      <c r="E688" s="4" t="s">
        <v>2911</v>
      </c>
      <c r="F688" s="4" t="s">
        <v>2912</v>
      </c>
      <c r="G688" s="4" t="s">
        <v>3019</v>
      </c>
      <c r="H688" s="4" t="s">
        <v>3020</v>
      </c>
      <c r="I688" s="4" t="s">
        <v>3021</v>
      </c>
      <c r="J688" s="4" t="s">
        <v>1415</v>
      </c>
      <c r="K688" s="4" t="s">
        <v>349</v>
      </c>
      <c r="L688" s="4" t="s">
        <v>694</v>
      </c>
    </row>
    <row r="689" spans="1:12">
      <c r="A689" s="4">
        <v>688</v>
      </c>
      <c r="B689" s="4" t="s">
        <v>130</v>
      </c>
      <c r="C689" s="4" t="s">
        <v>2911</v>
      </c>
      <c r="D689" s="4" t="s">
        <v>2912</v>
      </c>
      <c r="E689" s="4" t="s">
        <v>2911</v>
      </c>
      <c r="F689" s="4" t="s">
        <v>2912</v>
      </c>
      <c r="G689" s="4" t="s">
        <v>2729</v>
      </c>
      <c r="H689" s="4" t="s">
        <v>2730</v>
      </c>
      <c r="I689" s="4" t="s">
        <v>2721</v>
      </c>
      <c r="J689" s="4" t="s">
        <v>2731</v>
      </c>
      <c r="K689" s="4" t="s">
        <v>349</v>
      </c>
      <c r="L689" s="4" t="s">
        <v>694</v>
      </c>
    </row>
    <row r="690" spans="1:12">
      <c r="A690" s="4">
        <v>689</v>
      </c>
      <c r="B690" s="4" t="s">
        <v>130</v>
      </c>
      <c r="C690" s="4" t="s">
        <v>2911</v>
      </c>
      <c r="D690" s="4" t="s">
        <v>2912</v>
      </c>
      <c r="E690" s="4" t="s">
        <v>2911</v>
      </c>
      <c r="F690" s="4" t="s">
        <v>2912</v>
      </c>
      <c r="G690" s="4" t="s">
        <v>3022</v>
      </c>
      <c r="H690" s="4" t="s">
        <v>3023</v>
      </c>
      <c r="I690" s="4" t="s">
        <v>3024</v>
      </c>
      <c r="J690" s="4" t="s">
        <v>3025</v>
      </c>
      <c r="K690" s="4" t="s">
        <v>349</v>
      </c>
      <c r="L690" s="4" t="s">
        <v>694</v>
      </c>
    </row>
    <row r="691" spans="1:12">
      <c r="A691" s="4">
        <v>690</v>
      </c>
      <c r="B691" s="4" t="s">
        <v>130</v>
      </c>
      <c r="C691" s="4" t="s">
        <v>2911</v>
      </c>
      <c r="D691" s="4" t="s">
        <v>2912</v>
      </c>
      <c r="E691" s="4" t="s">
        <v>2911</v>
      </c>
      <c r="F691" s="4" t="s">
        <v>2912</v>
      </c>
      <c r="G691" s="4" t="s">
        <v>3026</v>
      </c>
      <c r="H691" s="4" t="s">
        <v>3027</v>
      </c>
      <c r="I691" s="4" t="s">
        <v>3024</v>
      </c>
      <c r="J691" s="4" t="s">
        <v>3028</v>
      </c>
      <c r="K691" s="4" t="s">
        <v>349</v>
      </c>
      <c r="L691" s="4" t="s">
        <v>694</v>
      </c>
    </row>
    <row r="692" spans="1:12">
      <c r="A692" s="4">
        <v>691</v>
      </c>
      <c r="B692" s="4" t="s">
        <v>130</v>
      </c>
      <c r="C692" s="4" t="s">
        <v>2911</v>
      </c>
      <c r="D692" s="4" t="s">
        <v>2912</v>
      </c>
      <c r="E692" s="4" t="s">
        <v>2911</v>
      </c>
      <c r="F692" s="4" t="s">
        <v>2912</v>
      </c>
      <c r="G692" s="4" t="s">
        <v>3029</v>
      </c>
      <c r="H692" s="4" t="s">
        <v>3030</v>
      </c>
      <c r="I692" s="4" t="s">
        <v>3031</v>
      </c>
      <c r="J692" s="4" t="s">
        <v>1410</v>
      </c>
      <c r="K692" s="4" t="s">
        <v>349</v>
      </c>
      <c r="L692" s="4" t="s">
        <v>694</v>
      </c>
    </row>
    <row r="693" spans="1:12">
      <c r="A693" s="4">
        <v>692</v>
      </c>
      <c r="B693" s="4" t="s">
        <v>130</v>
      </c>
      <c r="C693" s="4" t="s">
        <v>2911</v>
      </c>
      <c r="D693" s="4" t="s">
        <v>2912</v>
      </c>
      <c r="E693" s="4" t="s">
        <v>2911</v>
      </c>
      <c r="F693" s="4" t="s">
        <v>2912</v>
      </c>
      <c r="G693" s="4" t="s">
        <v>3032</v>
      </c>
      <c r="H693" s="4" t="s">
        <v>3033</v>
      </c>
      <c r="I693" s="4" t="s">
        <v>3034</v>
      </c>
      <c r="J693" s="4" t="s">
        <v>2731</v>
      </c>
      <c r="K693" s="4" t="s">
        <v>349</v>
      </c>
      <c r="L693" s="4" t="s">
        <v>694</v>
      </c>
    </row>
    <row r="694" spans="1:12">
      <c r="A694" s="4">
        <v>693</v>
      </c>
      <c r="B694" s="4" t="s">
        <v>130</v>
      </c>
      <c r="C694" s="4" t="s">
        <v>2911</v>
      </c>
      <c r="D694" s="4" t="s">
        <v>2912</v>
      </c>
      <c r="E694" s="4" t="s">
        <v>2911</v>
      </c>
      <c r="F694" s="4" t="s">
        <v>2912</v>
      </c>
      <c r="G694" s="4" t="s">
        <v>3035</v>
      </c>
      <c r="H694" s="4" t="s">
        <v>3036</v>
      </c>
      <c r="I694" s="4" t="s">
        <v>3037</v>
      </c>
      <c r="J694" s="4" t="s">
        <v>1478</v>
      </c>
      <c r="K694" s="4" t="s">
        <v>303</v>
      </c>
      <c r="L694" s="4" t="s">
        <v>694</v>
      </c>
    </row>
    <row r="695" spans="1:12">
      <c r="A695" s="4">
        <v>694</v>
      </c>
      <c r="B695" s="4" t="s">
        <v>130</v>
      </c>
      <c r="C695" s="4" t="s">
        <v>2911</v>
      </c>
      <c r="D695" s="4" t="s">
        <v>2912</v>
      </c>
      <c r="E695" s="4" t="s">
        <v>2911</v>
      </c>
      <c r="F695" s="4" t="s">
        <v>2912</v>
      </c>
      <c r="G695" s="4" t="s">
        <v>3038</v>
      </c>
      <c r="H695" s="4" t="s">
        <v>3039</v>
      </c>
      <c r="I695" s="4" t="s">
        <v>3040</v>
      </c>
      <c r="J695" s="4" t="s">
        <v>2916</v>
      </c>
      <c r="K695" s="4" t="s">
        <v>349</v>
      </c>
      <c r="L695" s="4" t="s">
        <v>694</v>
      </c>
    </row>
    <row r="696" spans="1:12">
      <c r="A696" s="4">
        <v>695</v>
      </c>
      <c r="B696" s="4" t="s">
        <v>130</v>
      </c>
      <c r="C696" s="4" t="s">
        <v>2911</v>
      </c>
      <c r="D696" s="4" t="s">
        <v>2912</v>
      </c>
      <c r="E696" s="4" t="s">
        <v>2911</v>
      </c>
      <c r="F696" s="4" t="s">
        <v>2912</v>
      </c>
      <c r="G696" s="4" t="s">
        <v>3041</v>
      </c>
      <c r="H696" s="4" t="s">
        <v>3042</v>
      </c>
      <c r="I696" s="4" t="s">
        <v>3043</v>
      </c>
      <c r="J696" s="4" t="s">
        <v>2731</v>
      </c>
      <c r="K696" s="4" t="s">
        <v>349</v>
      </c>
      <c r="L696" s="4" t="s">
        <v>694</v>
      </c>
    </row>
    <row r="697" spans="1:12">
      <c r="A697" s="4">
        <v>696</v>
      </c>
      <c r="B697" s="4" t="s">
        <v>130</v>
      </c>
      <c r="C697" s="4" t="s">
        <v>2911</v>
      </c>
      <c r="D697" s="4" t="s">
        <v>2912</v>
      </c>
      <c r="E697" s="4" t="s">
        <v>2911</v>
      </c>
      <c r="F697" s="4" t="s">
        <v>2912</v>
      </c>
      <c r="G697" s="4" t="s">
        <v>3044</v>
      </c>
      <c r="H697" s="4" t="s">
        <v>3045</v>
      </c>
      <c r="I697" s="4" t="s">
        <v>3046</v>
      </c>
      <c r="J697" s="4" t="s">
        <v>2776</v>
      </c>
      <c r="K697" s="4" t="s">
        <v>349</v>
      </c>
      <c r="L697" s="4" t="s">
        <v>694</v>
      </c>
    </row>
    <row r="698" spans="1:12">
      <c r="A698" s="4">
        <v>697</v>
      </c>
      <c r="B698" s="4" t="s">
        <v>130</v>
      </c>
      <c r="C698" s="4" t="s">
        <v>2911</v>
      </c>
      <c r="D698" s="4" t="s">
        <v>2912</v>
      </c>
      <c r="E698" s="4" t="s">
        <v>2911</v>
      </c>
      <c r="F698" s="4" t="s">
        <v>2912</v>
      </c>
      <c r="G698" s="4" t="s">
        <v>3047</v>
      </c>
      <c r="H698" s="4" t="s">
        <v>3048</v>
      </c>
      <c r="I698" s="4" t="s">
        <v>3049</v>
      </c>
      <c r="J698" s="4" t="s">
        <v>2916</v>
      </c>
      <c r="K698" s="4" t="s">
        <v>349</v>
      </c>
      <c r="L698" s="4" t="s">
        <v>694</v>
      </c>
    </row>
    <row r="699" spans="1:12">
      <c r="A699" s="4">
        <v>698</v>
      </c>
      <c r="B699" s="4" t="s">
        <v>130</v>
      </c>
      <c r="C699" s="4" t="s">
        <v>2911</v>
      </c>
      <c r="D699" s="4" t="s">
        <v>2912</v>
      </c>
      <c r="E699" s="4" t="s">
        <v>2911</v>
      </c>
      <c r="F699" s="4" t="s">
        <v>2912</v>
      </c>
      <c r="G699" s="4" t="s">
        <v>3050</v>
      </c>
      <c r="H699" s="4" t="s">
        <v>3051</v>
      </c>
      <c r="I699" s="4" t="s">
        <v>3052</v>
      </c>
      <c r="J699" s="4" t="s">
        <v>2776</v>
      </c>
      <c r="K699" s="4" t="s">
        <v>349</v>
      </c>
      <c r="L699" s="4" t="s">
        <v>694</v>
      </c>
    </row>
    <row r="700" spans="1:12">
      <c r="A700" s="4">
        <v>699</v>
      </c>
      <c r="B700" s="4" t="s">
        <v>130</v>
      </c>
      <c r="C700" s="4" t="s">
        <v>2911</v>
      </c>
      <c r="D700" s="4" t="s">
        <v>2912</v>
      </c>
      <c r="E700" s="4" t="s">
        <v>2911</v>
      </c>
      <c r="F700" s="4" t="s">
        <v>2912</v>
      </c>
      <c r="G700" s="4" t="s">
        <v>3053</v>
      </c>
      <c r="H700" s="4" t="s">
        <v>3054</v>
      </c>
      <c r="I700" s="4" t="s">
        <v>3055</v>
      </c>
      <c r="J700" s="4" t="s">
        <v>1415</v>
      </c>
      <c r="K700" s="4" t="s">
        <v>349</v>
      </c>
      <c r="L700" s="4" t="s">
        <v>694</v>
      </c>
    </row>
    <row r="701" spans="1:12">
      <c r="A701" s="4">
        <v>700</v>
      </c>
      <c r="B701" s="4" t="s">
        <v>130</v>
      </c>
      <c r="C701" s="4" t="s">
        <v>2911</v>
      </c>
      <c r="D701" s="4" t="s">
        <v>2912</v>
      </c>
      <c r="E701" s="4" t="s">
        <v>2911</v>
      </c>
      <c r="F701" s="4" t="s">
        <v>2912</v>
      </c>
      <c r="G701" s="4" t="s">
        <v>3056</v>
      </c>
      <c r="H701" s="4" t="s">
        <v>3057</v>
      </c>
      <c r="I701" s="4" t="s">
        <v>3058</v>
      </c>
      <c r="J701" s="4" t="s">
        <v>1565</v>
      </c>
      <c r="K701" s="4" t="s">
        <v>349</v>
      </c>
      <c r="L701" s="4" t="s">
        <v>694</v>
      </c>
    </row>
    <row r="702" spans="1:12">
      <c r="A702" s="4">
        <v>701</v>
      </c>
      <c r="B702" s="4" t="s">
        <v>130</v>
      </c>
      <c r="C702" s="4" t="s">
        <v>2911</v>
      </c>
      <c r="D702" s="4" t="s">
        <v>2912</v>
      </c>
      <c r="E702" s="4" t="s">
        <v>2911</v>
      </c>
      <c r="F702" s="4" t="s">
        <v>2912</v>
      </c>
      <c r="G702" s="4" t="s">
        <v>2773</v>
      </c>
      <c r="H702" s="4" t="s">
        <v>2774</v>
      </c>
      <c r="I702" s="4" t="s">
        <v>2775</v>
      </c>
      <c r="J702" s="4" t="s">
        <v>2776</v>
      </c>
      <c r="K702" s="4" t="s">
        <v>348</v>
      </c>
      <c r="L702" s="4" t="s">
        <v>694</v>
      </c>
    </row>
    <row r="703" spans="1:12">
      <c r="A703" s="4">
        <v>702</v>
      </c>
      <c r="B703" s="4" t="s">
        <v>130</v>
      </c>
      <c r="C703" s="4" t="s">
        <v>2911</v>
      </c>
      <c r="D703" s="4" t="s">
        <v>2912</v>
      </c>
      <c r="E703" s="4" t="s">
        <v>2911</v>
      </c>
      <c r="F703" s="4" t="s">
        <v>2912</v>
      </c>
      <c r="G703" s="4" t="s">
        <v>3059</v>
      </c>
      <c r="H703" s="4" t="s">
        <v>3060</v>
      </c>
      <c r="I703" s="4" t="s">
        <v>3061</v>
      </c>
      <c r="J703" s="4" t="s">
        <v>2945</v>
      </c>
      <c r="K703" s="4" t="s">
        <v>349</v>
      </c>
      <c r="L703" s="4" t="s">
        <v>694</v>
      </c>
    </row>
    <row r="704" spans="1:12">
      <c r="A704" s="4">
        <v>703</v>
      </c>
      <c r="B704" s="4" t="s">
        <v>130</v>
      </c>
      <c r="C704" s="4" t="s">
        <v>2911</v>
      </c>
      <c r="D704" s="4" t="s">
        <v>2912</v>
      </c>
      <c r="E704" s="4" t="s">
        <v>2911</v>
      </c>
      <c r="F704" s="4" t="s">
        <v>2912</v>
      </c>
      <c r="G704" s="4" t="s">
        <v>3062</v>
      </c>
      <c r="H704" s="4" t="s">
        <v>3063</v>
      </c>
      <c r="I704" s="4" t="s">
        <v>3064</v>
      </c>
      <c r="J704" s="4" t="s">
        <v>2731</v>
      </c>
      <c r="K704" s="4" t="s">
        <v>349</v>
      </c>
      <c r="L704" s="4" t="s">
        <v>694</v>
      </c>
    </row>
    <row r="705" spans="1:12">
      <c r="A705" s="4">
        <v>704</v>
      </c>
      <c r="B705" s="4" t="s">
        <v>130</v>
      </c>
      <c r="C705" s="4" t="s">
        <v>2911</v>
      </c>
      <c r="D705" s="4" t="s">
        <v>2912</v>
      </c>
      <c r="E705" s="4" t="s">
        <v>2911</v>
      </c>
      <c r="F705" s="4" t="s">
        <v>2912</v>
      </c>
      <c r="G705" s="4" t="s">
        <v>3065</v>
      </c>
      <c r="H705" s="4" t="s">
        <v>3066</v>
      </c>
      <c r="I705" s="4" t="s">
        <v>3067</v>
      </c>
      <c r="J705" s="4" t="s">
        <v>1415</v>
      </c>
      <c r="K705" s="4" t="s">
        <v>349</v>
      </c>
      <c r="L705" s="4" t="s">
        <v>694</v>
      </c>
    </row>
    <row r="706" spans="1:12">
      <c r="A706" s="4">
        <v>705</v>
      </c>
      <c r="B706" s="4" t="s">
        <v>130</v>
      </c>
      <c r="C706" s="4" t="s">
        <v>2911</v>
      </c>
      <c r="D706" s="4" t="s">
        <v>2912</v>
      </c>
      <c r="E706" s="4" t="s">
        <v>2911</v>
      </c>
      <c r="F706" s="4" t="s">
        <v>2912</v>
      </c>
      <c r="G706" s="4" t="s">
        <v>3068</v>
      </c>
      <c r="H706" s="4" t="s">
        <v>3069</v>
      </c>
      <c r="I706" s="4" t="s">
        <v>3070</v>
      </c>
      <c r="J706" s="4" t="s">
        <v>1565</v>
      </c>
      <c r="K706" s="4" t="s">
        <v>349</v>
      </c>
      <c r="L706" s="4" t="s">
        <v>694</v>
      </c>
    </row>
    <row r="707" spans="1:12">
      <c r="A707" s="4">
        <v>706</v>
      </c>
      <c r="B707" s="4" t="s">
        <v>130</v>
      </c>
      <c r="C707" s="4" t="s">
        <v>2911</v>
      </c>
      <c r="D707" s="4" t="s">
        <v>2912</v>
      </c>
      <c r="E707" s="4" t="s">
        <v>2911</v>
      </c>
      <c r="F707" s="4" t="s">
        <v>2912</v>
      </c>
      <c r="G707" s="4" t="s">
        <v>3071</v>
      </c>
      <c r="H707" s="4" t="s">
        <v>3072</v>
      </c>
      <c r="I707" s="4" t="s">
        <v>692</v>
      </c>
      <c r="J707" s="4" t="s">
        <v>3073</v>
      </c>
      <c r="K707" s="4" t="s">
        <v>349</v>
      </c>
      <c r="L707" s="4" t="s">
        <v>694</v>
      </c>
    </row>
    <row r="708" spans="1:12">
      <c r="A708" s="4">
        <v>707</v>
      </c>
      <c r="B708" s="4" t="s">
        <v>130</v>
      </c>
      <c r="C708" s="4" t="s">
        <v>2911</v>
      </c>
      <c r="D708" s="4" t="s">
        <v>2912</v>
      </c>
      <c r="E708" s="4" t="s">
        <v>2911</v>
      </c>
      <c r="F708" s="4" t="s">
        <v>2912</v>
      </c>
      <c r="G708" s="4" t="s">
        <v>3074</v>
      </c>
      <c r="H708" s="4" t="s">
        <v>3075</v>
      </c>
      <c r="I708" s="4" t="s">
        <v>3076</v>
      </c>
      <c r="J708" s="4" t="s">
        <v>1478</v>
      </c>
      <c r="K708" s="4" t="s">
        <v>349</v>
      </c>
      <c r="L708" s="4" t="s">
        <v>694</v>
      </c>
    </row>
    <row r="709" spans="1:12">
      <c r="A709" s="4">
        <v>708</v>
      </c>
      <c r="B709" s="4" t="s">
        <v>130</v>
      </c>
      <c r="C709" s="4" t="s">
        <v>2911</v>
      </c>
      <c r="D709" s="4" t="s">
        <v>2912</v>
      </c>
      <c r="E709" s="4" t="s">
        <v>2911</v>
      </c>
      <c r="F709" s="4" t="s">
        <v>2912</v>
      </c>
      <c r="G709" s="4" t="s">
        <v>3077</v>
      </c>
      <c r="H709" s="4" t="s">
        <v>3078</v>
      </c>
      <c r="I709" s="4" t="s">
        <v>3079</v>
      </c>
      <c r="J709" s="4" t="s">
        <v>2776</v>
      </c>
      <c r="K709" s="4" t="s">
        <v>349</v>
      </c>
      <c r="L709" s="4" t="s">
        <v>694</v>
      </c>
    </row>
    <row r="710" spans="1:12">
      <c r="A710" s="4">
        <v>709</v>
      </c>
      <c r="B710" s="4" t="s">
        <v>130</v>
      </c>
      <c r="C710" s="4" t="s">
        <v>2911</v>
      </c>
      <c r="D710" s="4" t="s">
        <v>2912</v>
      </c>
      <c r="E710" s="4" t="s">
        <v>2911</v>
      </c>
      <c r="F710" s="4" t="s">
        <v>2912</v>
      </c>
      <c r="G710" s="4" t="s">
        <v>3080</v>
      </c>
      <c r="H710" s="4" t="s">
        <v>3081</v>
      </c>
      <c r="I710" s="4" t="s">
        <v>3082</v>
      </c>
      <c r="J710" s="4" t="s">
        <v>1415</v>
      </c>
      <c r="K710" s="4" t="s">
        <v>347</v>
      </c>
      <c r="L710" s="4" t="s">
        <v>694</v>
      </c>
    </row>
    <row r="711" spans="1:12">
      <c r="A711" s="4">
        <v>710</v>
      </c>
      <c r="B711" s="4" t="s">
        <v>130</v>
      </c>
      <c r="C711" s="4" t="s">
        <v>2911</v>
      </c>
      <c r="D711" s="4" t="s">
        <v>2912</v>
      </c>
      <c r="E711" s="4" t="s">
        <v>2911</v>
      </c>
      <c r="F711" s="4" t="s">
        <v>2912</v>
      </c>
      <c r="G711" s="4" t="s">
        <v>3080</v>
      </c>
      <c r="H711" s="4" t="s">
        <v>3081</v>
      </c>
      <c r="I711" s="4" t="s">
        <v>3082</v>
      </c>
      <c r="J711" s="4" t="s">
        <v>1415</v>
      </c>
      <c r="K711" s="4" t="s">
        <v>348</v>
      </c>
      <c r="L711" s="4" t="s">
        <v>694</v>
      </c>
    </row>
    <row r="712" spans="1:12">
      <c r="A712" s="4">
        <v>711</v>
      </c>
      <c r="B712" s="4" t="s">
        <v>130</v>
      </c>
      <c r="C712" s="4" t="s">
        <v>2911</v>
      </c>
      <c r="D712" s="4" t="s">
        <v>2912</v>
      </c>
      <c r="E712" s="4" t="s">
        <v>2911</v>
      </c>
      <c r="F712" s="4" t="s">
        <v>2912</v>
      </c>
      <c r="G712" s="4" t="s">
        <v>3083</v>
      </c>
      <c r="H712" s="4" t="s">
        <v>3084</v>
      </c>
      <c r="I712" s="4" t="s">
        <v>3085</v>
      </c>
      <c r="J712" s="4" t="s">
        <v>1410</v>
      </c>
      <c r="K712" s="4" t="s">
        <v>349</v>
      </c>
      <c r="L712" s="4" t="s">
        <v>694</v>
      </c>
    </row>
    <row r="713" spans="1:12">
      <c r="A713" s="4">
        <v>712</v>
      </c>
      <c r="B713" s="4" t="s">
        <v>130</v>
      </c>
      <c r="C713" s="4" t="s">
        <v>2911</v>
      </c>
      <c r="D713" s="4" t="s">
        <v>2912</v>
      </c>
      <c r="E713" s="4" t="s">
        <v>2911</v>
      </c>
      <c r="F713" s="4" t="s">
        <v>2912</v>
      </c>
      <c r="G713" s="4" t="s">
        <v>3086</v>
      </c>
      <c r="H713" s="4" t="s">
        <v>3087</v>
      </c>
      <c r="I713" s="4" t="s">
        <v>3088</v>
      </c>
      <c r="J713" s="4" t="s">
        <v>1478</v>
      </c>
      <c r="K713" s="4" t="s">
        <v>349</v>
      </c>
      <c r="L713" s="4" t="s">
        <v>694</v>
      </c>
    </row>
    <row r="714" spans="1:12">
      <c r="A714" s="4">
        <v>713</v>
      </c>
      <c r="B714" s="4" t="s">
        <v>130</v>
      </c>
      <c r="C714" s="4" t="s">
        <v>2911</v>
      </c>
      <c r="D714" s="4" t="s">
        <v>2912</v>
      </c>
      <c r="E714" s="4" t="s">
        <v>2911</v>
      </c>
      <c r="F714" s="4" t="s">
        <v>2912</v>
      </c>
      <c r="G714" s="4" t="s">
        <v>3089</v>
      </c>
      <c r="H714" s="4" t="s">
        <v>3090</v>
      </c>
      <c r="I714" s="4" t="s">
        <v>3091</v>
      </c>
      <c r="J714" s="4" t="s">
        <v>2731</v>
      </c>
      <c r="K714" s="4" t="s">
        <v>349</v>
      </c>
      <c r="L714" s="4" t="s">
        <v>694</v>
      </c>
    </row>
    <row r="715" spans="1:12">
      <c r="A715" s="4">
        <v>714</v>
      </c>
      <c r="B715" s="4" t="s">
        <v>130</v>
      </c>
      <c r="C715" s="4" t="s">
        <v>2911</v>
      </c>
      <c r="D715" s="4" t="s">
        <v>2912</v>
      </c>
      <c r="E715" s="4" t="s">
        <v>2911</v>
      </c>
      <c r="F715" s="4" t="s">
        <v>2912</v>
      </c>
      <c r="G715" s="4" t="s">
        <v>3092</v>
      </c>
      <c r="H715" s="4" t="s">
        <v>3093</v>
      </c>
      <c r="I715" s="4" t="s">
        <v>3094</v>
      </c>
      <c r="J715" s="4" t="s">
        <v>1410</v>
      </c>
      <c r="K715" s="4" t="s">
        <v>352</v>
      </c>
      <c r="L715" s="4" t="s">
        <v>694</v>
      </c>
    </row>
    <row r="716" spans="1:12">
      <c r="A716" s="4">
        <v>715</v>
      </c>
      <c r="B716" s="4" t="s">
        <v>130</v>
      </c>
      <c r="C716" s="4" t="s">
        <v>2911</v>
      </c>
      <c r="D716" s="4" t="s">
        <v>2912</v>
      </c>
      <c r="E716" s="4" t="s">
        <v>2911</v>
      </c>
      <c r="F716" s="4" t="s">
        <v>2912</v>
      </c>
      <c r="G716" s="4" t="s">
        <v>3092</v>
      </c>
      <c r="H716" s="4" t="s">
        <v>3093</v>
      </c>
      <c r="I716" s="4" t="s">
        <v>3094</v>
      </c>
      <c r="J716" s="4" t="s">
        <v>1410</v>
      </c>
      <c r="K716" s="4" t="s">
        <v>348</v>
      </c>
      <c r="L716" s="4" t="s">
        <v>694</v>
      </c>
    </row>
    <row r="717" spans="1:12">
      <c r="A717" s="4">
        <v>716</v>
      </c>
      <c r="B717" s="4" t="s">
        <v>130</v>
      </c>
      <c r="C717" s="4" t="s">
        <v>2911</v>
      </c>
      <c r="D717" s="4" t="s">
        <v>2912</v>
      </c>
      <c r="E717" s="4" t="s">
        <v>2911</v>
      </c>
      <c r="F717" s="4" t="s">
        <v>2912</v>
      </c>
      <c r="G717" s="4" t="s">
        <v>3095</v>
      </c>
      <c r="H717" s="4" t="s">
        <v>3096</v>
      </c>
      <c r="I717" s="4" t="s">
        <v>3097</v>
      </c>
      <c r="J717" s="4" t="s">
        <v>2945</v>
      </c>
      <c r="K717" s="4" t="s">
        <v>349</v>
      </c>
      <c r="L717" s="4" t="s">
        <v>694</v>
      </c>
    </row>
    <row r="718" spans="1:12">
      <c r="A718" s="4">
        <v>717</v>
      </c>
      <c r="B718" s="4" t="s">
        <v>130</v>
      </c>
      <c r="C718" s="4" t="s">
        <v>2911</v>
      </c>
      <c r="D718" s="4" t="s">
        <v>2912</v>
      </c>
      <c r="E718" s="4" t="s">
        <v>2911</v>
      </c>
      <c r="F718" s="4" t="s">
        <v>2912</v>
      </c>
      <c r="G718" s="4" t="s">
        <v>3098</v>
      </c>
      <c r="H718" s="4" t="s">
        <v>3099</v>
      </c>
      <c r="I718" s="4" t="s">
        <v>3100</v>
      </c>
      <c r="J718" s="4" t="s">
        <v>2941</v>
      </c>
      <c r="K718" s="4" t="s">
        <v>349</v>
      </c>
      <c r="L718" s="4" t="s">
        <v>694</v>
      </c>
    </row>
    <row r="719" spans="1:12">
      <c r="A719" s="4">
        <v>718</v>
      </c>
      <c r="B719" s="4" t="s">
        <v>130</v>
      </c>
      <c r="C719" s="4" t="s">
        <v>2911</v>
      </c>
      <c r="D719" s="4" t="s">
        <v>2912</v>
      </c>
      <c r="E719" s="4" t="s">
        <v>2911</v>
      </c>
      <c r="F719" s="4" t="s">
        <v>2912</v>
      </c>
      <c r="G719" s="4" t="s">
        <v>3101</v>
      </c>
      <c r="H719" s="4" t="s">
        <v>3102</v>
      </c>
      <c r="I719" s="4" t="s">
        <v>3103</v>
      </c>
      <c r="J719" s="4" t="s">
        <v>1565</v>
      </c>
      <c r="K719" s="4" t="s">
        <v>349</v>
      </c>
      <c r="L719" s="4" t="s">
        <v>694</v>
      </c>
    </row>
    <row r="720" spans="1:12">
      <c r="A720" s="4">
        <v>719</v>
      </c>
      <c r="B720" s="4" t="s">
        <v>130</v>
      </c>
      <c r="C720" s="4" t="s">
        <v>2911</v>
      </c>
      <c r="D720" s="4" t="s">
        <v>2912</v>
      </c>
      <c r="E720" s="4" t="s">
        <v>2911</v>
      </c>
      <c r="F720" s="4" t="s">
        <v>2912</v>
      </c>
      <c r="G720" s="4" t="s">
        <v>3104</v>
      </c>
      <c r="H720" s="4" t="s">
        <v>3105</v>
      </c>
      <c r="I720" s="4" t="s">
        <v>3106</v>
      </c>
      <c r="J720" s="4" t="s">
        <v>1415</v>
      </c>
      <c r="K720" s="4" t="s">
        <v>349</v>
      </c>
      <c r="L720" s="4" t="s">
        <v>694</v>
      </c>
    </row>
    <row r="721" spans="1:12">
      <c r="A721" s="4">
        <v>720</v>
      </c>
      <c r="B721" s="4" t="s">
        <v>130</v>
      </c>
      <c r="C721" s="4" t="s">
        <v>2911</v>
      </c>
      <c r="D721" s="4" t="s">
        <v>2912</v>
      </c>
      <c r="E721" s="4" t="s">
        <v>2911</v>
      </c>
      <c r="F721" s="4" t="s">
        <v>2912</v>
      </c>
      <c r="G721" s="4" t="s">
        <v>2786</v>
      </c>
      <c r="H721" s="4" t="s">
        <v>2787</v>
      </c>
      <c r="I721" s="4" t="s">
        <v>2788</v>
      </c>
      <c r="J721" s="4" t="s">
        <v>1575</v>
      </c>
      <c r="K721" s="4" t="s">
        <v>349</v>
      </c>
      <c r="L721" s="4" t="s">
        <v>694</v>
      </c>
    </row>
    <row r="722" spans="1:12">
      <c r="A722" s="4">
        <v>721</v>
      </c>
      <c r="B722" s="4" t="s">
        <v>130</v>
      </c>
      <c r="C722" s="4" t="s">
        <v>2911</v>
      </c>
      <c r="D722" s="4" t="s">
        <v>2912</v>
      </c>
      <c r="E722" s="4" t="s">
        <v>2911</v>
      </c>
      <c r="F722" s="4" t="s">
        <v>2912</v>
      </c>
      <c r="G722" s="4" t="s">
        <v>3107</v>
      </c>
      <c r="H722" s="4" t="s">
        <v>3108</v>
      </c>
      <c r="I722" s="4" t="s">
        <v>3109</v>
      </c>
      <c r="J722" s="4" t="s">
        <v>1415</v>
      </c>
      <c r="K722" s="4" t="s">
        <v>349</v>
      </c>
      <c r="L722" s="4" t="s">
        <v>694</v>
      </c>
    </row>
    <row r="723" spans="1:12">
      <c r="A723" s="4">
        <v>722</v>
      </c>
      <c r="B723" s="4" t="s">
        <v>130</v>
      </c>
      <c r="C723" s="4" t="s">
        <v>2911</v>
      </c>
      <c r="D723" s="4" t="s">
        <v>2912</v>
      </c>
      <c r="E723" s="4" t="s">
        <v>2911</v>
      </c>
      <c r="F723" s="4" t="s">
        <v>2912</v>
      </c>
      <c r="G723" s="4" t="s">
        <v>3110</v>
      </c>
      <c r="H723" s="4" t="s">
        <v>3111</v>
      </c>
      <c r="I723" s="4" t="s">
        <v>3112</v>
      </c>
      <c r="J723" s="4" t="s">
        <v>2941</v>
      </c>
      <c r="K723" s="4" t="s">
        <v>349</v>
      </c>
      <c r="L723" s="4" t="s">
        <v>694</v>
      </c>
    </row>
    <row r="724" spans="1:12">
      <c r="A724" s="4">
        <v>723</v>
      </c>
      <c r="B724" s="4" t="s">
        <v>130</v>
      </c>
      <c r="C724" s="4" t="s">
        <v>2911</v>
      </c>
      <c r="D724" s="4" t="s">
        <v>2912</v>
      </c>
      <c r="E724" s="4" t="s">
        <v>2911</v>
      </c>
      <c r="F724" s="4" t="s">
        <v>2912</v>
      </c>
      <c r="G724" s="4" t="s">
        <v>3113</v>
      </c>
      <c r="H724" s="4" t="s">
        <v>3114</v>
      </c>
      <c r="I724" s="4" t="s">
        <v>3115</v>
      </c>
      <c r="J724" s="4" t="s">
        <v>1478</v>
      </c>
      <c r="K724" s="4" t="s">
        <v>303</v>
      </c>
      <c r="L724" s="4" t="s">
        <v>694</v>
      </c>
    </row>
    <row r="725" spans="1:12">
      <c r="A725" s="4">
        <v>724</v>
      </c>
      <c r="B725" s="4" t="s">
        <v>130</v>
      </c>
      <c r="C725" s="4" t="s">
        <v>2911</v>
      </c>
      <c r="D725" s="4" t="s">
        <v>2912</v>
      </c>
      <c r="E725" s="4" t="s">
        <v>2911</v>
      </c>
      <c r="F725" s="4" t="s">
        <v>2912</v>
      </c>
      <c r="G725" s="4" t="s">
        <v>3116</v>
      </c>
      <c r="H725" s="4" t="s">
        <v>3117</v>
      </c>
      <c r="I725" s="4" t="s">
        <v>3118</v>
      </c>
      <c r="J725" s="4" t="s">
        <v>2731</v>
      </c>
      <c r="K725" s="4" t="s">
        <v>349</v>
      </c>
      <c r="L725" s="4" t="s">
        <v>694</v>
      </c>
    </row>
    <row r="726" spans="1:12">
      <c r="A726" s="4">
        <v>725</v>
      </c>
      <c r="B726" s="4" t="s">
        <v>130</v>
      </c>
      <c r="C726" s="4" t="s">
        <v>2911</v>
      </c>
      <c r="D726" s="4" t="s">
        <v>2912</v>
      </c>
      <c r="E726" s="4" t="s">
        <v>2911</v>
      </c>
      <c r="F726" s="4" t="s">
        <v>2912</v>
      </c>
      <c r="G726" s="4" t="s">
        <v>3119</v>
      </c>
      <c r="H726" s="4" t="s">
        <v>3120</v>
      </c>
      <c r="I726" s="4" t="s">
        <v>3121</v>
      </c>
      <c r="J726" s="4" t="s">
        <v>1410</v>
      </c>
      <c r="K726" s="4" t="s">
        <v>347</v>
      </c>
      <c r="L726" s="4" t="s">
        <v>694</v>
      </c>
    </row>
    <row r="727" spans="1:12">
      <c r="A727" s="4">
        <v>726</v>
      </c>
      <c r="B727" s="4" t="s">
        <v>130</v>
      </c>
      <c r="C727" s="4" t="s">
        <v>2911</v>
      </c>
      <c r="D727" s="4" t="s">
        <v>2912</v>
      </c>
      <c r="E727" s="4" t="s">
        <v>2911</v>
      </c>
      <c r="F727" s="4" t="s">
        <v>2912</v>
      </c>
      <c r="G727" s="4" t="s">
        <v>3122</v>
      </c>
      <c r="H727" s="4" t="s">
        <v>3123</v>
      </c>
      <c r="I727" s="4" t="s">
        <v>3124</v>
      </c>
      <c r="J727" s="4" t="s">
        <v>1478</v>
      </c>
      <c r="K727" s="4" t="s">
        <v>347</v>
      </c>
      <c r="L727" s="4" t="s">
        <v>694</v>
      </c>
    </row>
    <row r="728" spans="1:12">
      <c r="A728" s="4">
        <v>727</v>
      </c>
      <c r="B728" s="4" t="s">
        <v>130</v>
      </c>
      <c r="C728" s="4" t="s">
        <v>2911</v>
      </c>
      <c r="D728" s="4" t="s">
        <v>2912</v>
      </c>
      <c r="E728" s="4" t="s">
        <v>2911</v>
      </c>
      <c r="F728" s="4" t="s">
        <v>2912</v>
      </c>
      <c r="G728" s="4" t="s">
        <v>3125</v>
      </c>
      <c r="H728" s="4" t="s">
        <v>3126</v>
      </c>
      <c r="I728" s="4" t="s">
        <v>3127</v>
      </c>
      <c r="J728" s="4" t="s">
        <v>1478</v>
      </c>
      <c r="K728" s="4" t="s">
        <v>352</v>
      </c>
      <c r="L728" s="4" t="s">
        <v>694</v>
      </c>
    </row>
    <row r="729" spans="1:12">
      <c r="A729" s="4">
        <v>728</v>
      </c>
      <c r="B729" s="4" t="s">
        <v>130</v>
      </c>
      <c r="C729" s="4" t="s">
        <v>2911</v>
      </c>
      <c r="D729" s="4" t="s">
        <v>2912</v>
      </c>
      <c r="E729" s="4" t="s">
        <v>2911</v>
      </c>
      <c r="F729" s="4" t="s">
        <v>2912</v>
      </c>
      <c r="G729" s="4" t="s">
        <v>3128</v>
      </c>
      <c r="H729" s="4" t="s">
        <v>3129</v>
      </c>
      <c r="I729" s="4" t="s">
        <v>3130</v>
      </c>
      <c r="J729" s="4" t="s">
        <v>2945</v>
      </c>
      <c r="K729" s="4" t="s">
        <v>349</v>
      </c>
      <c r="L729" s="4" t="s">
        <v>694</v>
      </c>
    </row>
    <row r="730" spans="1:12">
      <c r="A730" s="4">
        <v>729</v>
      </c>
      <c r="B730" s="4" t="s">
        <v>130</v>
      </c>
      <c r="C730" s="4" t="s">
        <v>2911</v>
      </c>
      <c r="D730" s="4" t="s">
        <v>2912</v>
      </c>
      <c r="E730" s="4" t="s">
        <v>2911</v>
      </c>
      <c r="F730" s="4" t="s">
        <v>2912</v>
      </c>
      <c r="G730" s="4" t="s">
        <v>3131</v>
      </c>
      <c r="H730" s="4" t="s">
        <v>3132</v>
      </c>
      <c r="I730" s="4" t="s">
        <v>3133</v>
      </c>
      <c r="J730" s="4" t="s">
        <v>2731</v>
      </c>
      <c r="K730" s="4" t="s">
        <v>351</v>
      </c>
      <c r="L730" s="4" t="s">
        <v>694</v>
      </c>
    </row>
    <row r="731" spans="1:12">
      <c r="A731" s="4">
        <v>730</v>
      </c>
      <c r="B731" s="4" t="s">
        <v>130</v>
      </c>
      <c r="C731" s="4" t="s">
        <v>2911</v>
      </c>
      <c r="D731" s="4" t="s">
        <v>2912</v>
      </c>
      <c r="E731" s="4" t="s">
        <v>2911</v>
      </c>
      <c r="F731" s="4" t="s">
        <v>2912</v>
      </c>
      <c r="G731" s="4" t="s">
        <v>3134</v>
      </c>
      <c r="H731" s="4" t="s">
        <v>3135</v>
      </c>
      <c r="I731" s="4" t="s">
        <v>3136</v>
      </c>
      <c r="J731" s="4" t="s">
        <v>2941</v>
      </c>
      <c r="K731" s="4" t="s">
        <v>303</v>
      </c>
      <c r="L731" s="4" t="s">
        <v>694</v>
      </c>
    </row>
    <row r="732" spans="1:12">
      <c r="A732" s="4">
        <v>731</v>
      </c>
      <c r="B732" s="4" t="s">
        <v>130</v>
      </c>
      <c r="C732" s="4" t="s">
        <v>2911</v>
      </c>
      <c r="D732" s="4" t="s">
        <v>2912</v>
      </c>
      <c r="E732" s="4" t="s">
        <v>2911</v>
      </c>
      <c r="F732" s="4" t="s">
        <v>2912</v>
      </c>
      <c r="G732" s="4" t="s">
        <v>3134</v>
      </c>
      <c r="H732" s="4" t="s">
        <v>3135</v>
      </c>
      <c r="I732" s="4" t="s">
        <v>3136</v>
      </c>
      <c r="J732" s="4" t="s">
        <v>2941</v>
      </c>
      <c r="K732" s="4" t="s">
        <v>349</v>
      </c>
      <c r="L732" s="4" t="s">
        <v>694</v>
      </c>
    </row>
    <row r="733" spans="1:12">
      <c r="A733" s="4">
        <v>732</v>
      </c>
      <c r="B733" s="4" t="s">
        <v>130</v>
      </c>
      <c r="C733" s="4" t="s">
        <v>2911</v>
      </c>
      <c r="D733" s="4" t="s">
        <v>2912</v>
      </c>
      <c r="E733" s="4" t="s">
        <v>2911</v>
      </c>
      <c r="F733" s="4" t="s">
        <v>2912</v>
      </c>
      <c r="G733" s="4" t="s">
        <v>3137</v>
      </c>
      <c r="H733" s="4" t="s">
        <v>3138</v>
      </c>
      <c r="I733" s="4" t="s">
        <v>3139</v>
      </c>
      <c r="J733" s="4" t="s">
        <v>1415</v>
      </c>
      <c r="K733" s="4" t="s">
        <v>349</v>
      </c>
      <c r="L733" s="4" t="s">
        <v>694</v>
      </c>
    </row>
    <row r="734" spans="1:12">
      <c r="A734" s="4">
        <v>733</v>
      </c>
      <c r="B734" s="4" t="s">
        <v>130</v>
      </c>
      <c r="C734" s="4" t="s">
        <v>2911</v>
      </c>
      <c r="D734" s="4" t="s">
        <v>2912</v>
      </c>
      <c r="E734" s="4" t="s">
        <v>2911</v>
      </c>
      <c r="F734" s="4" t="s">
        <v>2912</v>
      </c>
      <c r="G734" s="4" t="s">
        <v>2506</v>
      </c>
      <c r="H734" s="4" t="s">
        <v>2507</v>
      </c>
      <c r="I734" s="4" t="s">
        <v>2508</v>
      </c>
      <c r="J734" s="4" t="s">
        <v>1410</v>
      </c>
      <c r="K734" s="4" t="s">
        <v>350</v>
      </c>
      <c r="L734" s="4" t="s">
        <v>694</v>
      </c>
    </row>
    <row r="735" spans="1:12">
      <c r="A735" s="4">
        <v>734</v>
      </c>
      <c r="B735" s="4" t="s">
        <v>130</v>
      </c>
      <c r="C735" s="4" t="s">
        <v>2911</v>
      </c>
      <c r="D735" s="4" t="s">
        <v>2912</v>
      </c>
      <c r="E735" s="4" t="s">
        <v>2911</v>
      </c>
      <c r="F735" s="4" t="s">
        <v>2912</v>
      </c>
      <c r="G735" s="4" t="s">
        <v>3140</v>
      </c>
      <c r="H735" s="4" t="s">
        <v>3141</v>
      </c>
      <c r="I735" s="4" t="s">
        <v>3142</v>
      </c>
      <c r="J735" s="4" t="s">
        <v>2916</v>
      </c>
      <c r="K735" s="4" t="s">
        <v>349</v>
      </c>
      <c r="L735" s="4" t="s">
        <v>694</v>
      </c>
    </row>
    <row r="736" spans="1:12">
      <c r="A736" s="4">
        <v>735</v>
      </c>
      <c r="B736" s="4" t="s">
        <v>130</v>
      </c>
      <c r="C736" s="4" t="s">
        <v>2911</v>
      </c>
      <c r="D736" s="4" t="s">
        <v>2912</v>
      </c>
      <c r="E736" s="4" t="s">
        <v>2911</v>
      </c>
      <c r="F736" s="4" t="s">
        <v>2912</v>
      </c>
      <c r="G736" s="4" t="s">
        <v>3143</v>
      </c>
      <c r="H736" s="4" t="s">
        <v>3144</v>
      </c>
      <c r="I736" s="4" t="s">
        <v>3145</v>
      </c>
      <c r="J736" s="4" t="s">
        <v>2731</v>
      </c>
      <c r="K736" s="4" t="s">
        <v>349</v>
      </c>
      <c r="L736" s="4" t="s">
        <v>694</v>
      </c>
    </row>
    <row r="737" spans="1:12">
      <c r="A737" s="4">
        <v>736</v>
      </c>
      <c r="B737" s="4" t="s">
        <v>130</v>
      </c>
      <c r="C737" s="4" t="s">
        <v>2911</v>
      </c>
      <c r="D737" s="4" t="s">
        <v>2912</v>
      </c>
      <c r="E737" s="4" t="s">
        <v>2911</v>
      </c>
      <c r="F737" s="4" t="s">
        <v>2912</v>
      </c>
      <c r="G737" s="4" t="s">
        <v>3146</v>
      </c>
      <c r="H737" s="4" t="s">
        <v>3147</v>
      </c>
      <c r="I737" s="4" t="s">
        <v>3148</v>
      </c>
      <c r="J737" s="4" t="s">
        <v>2945</v>
      </c>
      <c r="K737" s="4" t="s">
        <v>349</v>
      </c>
      <c r="L737" s="4" t="s">
        <v>694</v>
      </c>
    </row>
    <row r="738" spans="1:12">
      <c r="A738" s="4">
        <v>737</v>
      </c>
      <c r="B738" s="4" t="s">
        <v>130</v>
      </c>
      <c r="C738" s="4" t="s">
        <v>2911</v>
      </c>
      <c r="D738" s="4" t="s">
        <v>2912</v>
      </c>
      <c r="E738" s="4" t="s">
        <v>2911</v>
      </c>
      <c r="F738" s="4" t="s">
        <v>2912</v>
      </c>
      <c r="G738" s="4" t="s">
        <v>3149</v>
      </c>
      <c r="H738" s="4" t="s">
        <v>3150</v>
      </c>
      <c r="I738" s="4" t="s">
        <v>3151</v>
      </c>
      <c r="J738" s="4" t="s">
        <v>1415</v>
      </c>
      <c r="K738" s="4" t="s">
        <v>349</v>
      </c>
      <c r="L738" s="4" t="s">
        <v>694</v>
      </c>
    </row>
    <row r="739" spans="1:12">
      <c r="A739" s="4">
        <v>738</v>
      </c>
      <c r="B739" s="4" t="s">
        <v>130</v>
      </c>
      <c r="C739" s="4" t="s">
        <v>2911</v>
      </c>
      <c r="D739" s="4" t="s">
        <v>2912</v>
      </c>
      <c r="E739" s="4" t="s">
        <v>2911</v>
      </c>
      <c r="F739" s="4" t="s">
        <v>2912</v>
      </c>
      <c r="G739" s="4" t="s">
        <v>2509</v>
      </c>
      <c r="H739" s="4" t="s">
        <v>2510</v>
      </c>
      <c r="I739" s="4" t="s">
        <v>2511</v>
      </c>
      <c r="J739" s="4" t="s">
        <v>1415</v>
      </c>
      <c r="K739" s="4" t="s">
        <v>349</v>
      </c>
      <c r="L739" s="4" t="s">
        <v>694</v>
      </c>
    </row>
    <row r="740" spans="1:12">
      <c r="A740" s="4">
        <v>739</v>
      </c>
      <c r="B740" s="4" t="s">
        <v>130</v>
      </c>
      <c r="C740" s="4" t="s">
        <v>2911</v>
      </c>
      <c r="D740" s="4" t="s">
        <v>2912</v>
      </c>
      <c r="E740" s="4" t="s">
        <v>2911</v>
      </c>
      <c r="F740" s="4" t="s">
        <v>2912</v>
      </c>
      <c r="G740" s="4" t="s">
        <v>3152</v>
      </c>
      <c r="H740" s="4" t="s">
        <v>3153</v>
      </c>
      <c r="I740" s="4" t="s">
        <v>3154</v>
      </c>
      <c r="J740" s="4" t="s">
        <v>1415</v>
      </c>
      <c r="K740" s="4" t="s">
        <v>349</v>
      </c>
      <c r="L740" s="4" t="s">
        <v>694</v>
      </c>
    </row>
    <row r="741" spans="1:12">
      <c r="A741" s="4">
        <v>740</v>
      </c>
      <c r="B741" s="4" t="s">
        <v>130</v>
      </c>
      <c r="C741" s="4" t="s">
        <v>2911</v>
      </c>
      <c r="D741" s="4" t="s">
        <v>2912</v>
      </c>
      <c r="E741" s="4" t="s">
        <v>2911</v>
      </c>
      <c r="F741" s="4" t="s">
        <v>2912</v>
      </c>
      <c r="G741" s="4" t="s">
        <v>3155</v>
      </c>
      <c r="H741" s="4" t="s">
        <v>3156</v>
      </c>
      <c r="I741" s="4" t="s">
        <v>3157</v>
      </c>
      <c r="J741" s="4" t="s">
        <v>2916</v>
      </c>
      <c r="K741" s="4" t="s">
        <v>349</v>
      </c>
      <c r="L741" s="4" t="s">
        <v>694</v>
      </c>
    </row>
    <row r="742" spans="1:12">
      <c r="A742" s="4">
        <v>741</v>
      </c>
      <c r="B742" s="4" t="s">
        <v>130</v>
      </c>
      <c r="C742" s="4" t="s">
        <v>2911</v>
      </c>
      <c r="D742" s="4" t="s">
        <v>2912</v>
      </c>
      <c r="E742" s="4" t="s">
        <v>2911</v>
      </c>
      <c r="F742" s="4" t="s">
        <v>2912</v>
      </c>
      <c r="G742" s="4" t="s">
        <v>3158</v>
      </c>
      <c r="H742" s="4" t="s">
        <v>3159</v>
      </c>
      <c r="I742" s="4" t="s">
        <v>3160</v>
      </c>
      <c r="J742" s="4" t="s">
        <v>1415</v>
      </c>
      <c r="K742" s="4" t="s">
        <v>349</v>
      </c>
      <c r="L742" s="4" t="s">
        <v>694</v>
      </c>
    </row>
    <row r="743" spans="1:12">
      <c r="A743" s="4">
        <v>742</v>
      </c>
      <c r="B743" s="4" t="s">
        <v>130</v>
      </c>
      <c r="C743" s="4" t="s">
        <v>2911</v>
      </c>
      <c r="D743" s="4" t="s">
        <v>2912</v>
      </c>
      <c r="E743" s="4" t="s">
        <v>2911</v>
      </c>
      <c r="F743" s="4" t="s">
        <v>2912</v>
      </c>
      <c r="G743" s="4" t="s">
        <v>3161</v>
      </c>
      <c r="H743" s="4" t="s">
        <v>3162</v>
      </c>
      <c r="I743" s="4" t="s">
        <v>3163</v>
      </c>
      <c r="J743" s="4" t="s">
        <v>2731</v>
      </c>
      <c r="K743" s="4" t="s">
        <v>349</v>
      </c>
      <c r="L743" s="4" t="s">
        <v>694</v>
      </c>
    </row>
    <row r="744" spans="1:12">
      <c r="A744" s="4">
        <v>743</v>
      </c>
      <c r="B744" s="4" t="s">
        <v>130</v>
      </c>
      <c r="C744" s="4" t="s">
        <v>2911</v>
      </c>
      <c r="D744" s="4" t="s">
        <v>2912</v>
      </c>
      <c r="E744" s="4" t="s">
        <v>2911</v>
      </c>
      <c r="F744" s="4" t="s">
        <v>2912</v>
      </c>
      <c r="G744" s="4" t="s">
        <v>3164</v>
      </c>
      <c r="H744" s="4" t="s">
        <v>3165</v>
      </c>
      <c r="I744" s="4" t="s">
        <v>3166</v>
      </c>
      <c r="J744" s="4" t="s">
        <v>1415</v>
      </c>
      <c r="K744" s="4" t="s">
        <v>349</v>
      </c>
      <c r="L744" s="4" t="s">
        <v>694</v>
      </c>
    </row>
    <row r="745" spans="1:12">
      <c r="A745" s="4">
        <v>744</v>
      </c>
      <c r="B745" s="4" t="s">
        <v>130</v>
      </c>
      <c r="C745" s="4" t="s">
        <v>2911</v>
      </c>
      <c r="D745" s="4" t="s">
        <v>2912</v>
      </c>
      <c r="E745" s="4" t="s">
        <v>2911</v>
      </c>
      <c r="F745" s="4" t="s">
        <v>2912</v>
      </c>
      <c r="G745" s="4" t="s">
        <v>3167</v>
      </c>
      <c r="H745" s="4" t="s">
        <v>3168</v>
      </c>
      <c r="I745" s="4" t="s">
        <v>3169</v>
      </c>
      <c r="J745" s="4" t="s">
        <v>1415</v>
      </c>
      <c r="K745" s="4" t="s">
        <v>347</v>
      </c>
      <c r="L745" s="4" t="s">
        <v>694</v>
      </c>
    </row>
    <row r="746" spans="1:12">
      <c r="A746" s="4">
        <v>745</v>
      </c>
      <c r="B746" s="4" t="s">
        <v>130</v>
      </c>
      <c r="C746" s="4" t="s">
        <v>2911</v>
      </c>
      <c r="D746" s="4" t="s">
        <v>2912</v>
      </c>
      <c r="E746" s="4" t="s">
        <v>2911</v>
      </c>
      <c r="F746" s="4" t="s">
        <v>2912</v>
      </c>
      <c r="G746" s="4" t="s">
        <v>3167</v>
      </c>
      <c r="H746" s="4" t="s">
        <v>3168</v>
      </c>
      <c r="I746" s="4" t="s">
        <v>3169</v>
      </c>
      <c r="J746" s="4" t="s">
        <v>1415</v>
      </c>
      <c r="K746" s="4" t="s">
        <v>348</v>
      </c>
      <c r="L746" s="4" t="s">
        <v>694</v>
      </c>
    </row>
    <row r="747" spans="1:12">
      <c r="A747" s="4">
        <v>746</v>
      </c>
      <c r="B747" s="4" t="s">
        <v>130</v>
      </c>
      <c r="C747" s="4" t="s">
        <v>2911</v>
      </c>
      <c r="D747" s="4" t="s">
        <v>2912</v>
      </c>
      <c r="E747" s="4" t="s">
        <v>2911</v>
      </c>
      <c r="F747" s="4" t="s">
        <v>2912</v>
      </c>
      <c r="G747" s="4" t="s">
        <v>3170</v>
      </c>
      <c r="H747" s="4" t="s">
        <v>3171</v>
      </c>
      <c r="I747" s="4" t="s">
        <v>3172</v>
      </c>
      <c r="J747" s="4" t="s">
        <v>1565</v>
      </c>
      <c r="K747" s="4" t="s">
        <v>349</v>
      </c>
      <c r="L747" s="4" t="s">
        <v>694</v>
      </c>
    </row>
    <row r="748" spans="1:12">
      <c r="A748" s="4">
        <v>747</v>
      </c>
      <c r="B748" s="4" t="s">
        <v>130</v>
      </c>
      <c r="C748" s="4" t="s">
        <v>2911</v>
      </c>
      <c r="D748" s="4" t="s">
        <v>2912</v>
      </c>
      <c r="E748" s="4" t="s">
        <v>2911</v>
      </c>
      <c r="F748" s="4" t="s">
        <v>2912</v>
      </c>
      <c r="G748" s="4" t="s">
        <v>3173</v>
      </c>
      <c r="H748" s="4" t="s">
        <v>3174</v>
      </c>
      <c r="I748" s="4" t="s">
        <v>3175</v>
      </c>
      <c r="J748" s="4" t="s">
        <v>1415</v>
      </c>
      <c r="K748" s="4" t="s">
        <v>349</v>
      </c>
      <c r="L748" s="4" t="s">
        <v>694</v>
      </c>
    </row>
    <row r="749" spans="1:12">
      <c r="A749" s="4">
        <v>748</v>
      </c>
      <c r="B749" s="4" t="s">
        <v>130</v>
      </c>
      <c r="C749" s="4" t="s">
        <v>2911</v>
      </c>
      <c r="D749" s="4" t="s">
        <v>2912</v>
      </c>
      <c r="E749" s="4" t="s">
        <v>2911</v>
      </c>
      <c r="F749" s="4" t="s">
        <v>2912</v>
      </c>
      <c r="G749" s="4" t="s">
        <v>3176</v>
      </c>
      <c r="H749" s="4" t="s">
        <v>3177</v>
      </c>
      <c r="I749" s="4" t="s">
        <v>3178</v>
      </c>
      <c r="J749" s="4" t="s">
        <v>2153</v>
      </c>
      <c r="K749" s="4" t="s">
        <v>347</v>
      </c>
      <c r="L749" s="4" t="s">
        <v>694</v>
      </c>
    </row>
    <row r="750" spans="1:12">
      <c r="A750" s="4">
        <v>749</v>
      </c>
      <c r="B750" s="4" t="s">
        <v>130</v>
      </c>
      <c r="C750" s="4" t="s">
        <v>2911</v>
      </c>
      <c r="D750" s="4" t="s">
        <v>2912</v>
      </c>
      <c r="E750" s="4" t="s">
        <v>2911</v>
      </c>
      <c r="F750" s="4" t="s">
        <v>2912</v>
      </c>
      <c r="G750" s="4" t="s">
        <v>3176</v>
      </c>
      <c r="H750" s="4" t="s">
        <v>3177</v>
      </c>
      <c r="I750" s="4" t="s">
        <v>3178</v>
      </c>
      <c r="J750" s="4" t="s">
        <v>2153</v>
      </c>
      <c r="K750" s="4" t="s">
        <v>348</v>
      </c>
      <c r="L750" s="4" t="s">
        <v>694</v>
      </c>
    </row>
    <row r="751" spans="1:12">
      <c r="A751" s="4">
        <v>750</v>
      </c>
      <c r="B751" s="4" t="s">
        <v>130</v>
      </c>
      <c r="C751" s="4" t="s">
        <v>2911</v>
      </c>
      <c r="D751" s="4" t="s">
        <v>2912</v>
      </c>
      <c r="E751" s="4" t="s">
        <v>2911</v>
      </c>
      <c r="F751" s="4" t="s">
        <v>2912</v>
      </c>
      <c r="G751" s="4" t="s">
        <v>3179</v>
      </c>
      <c r="H751" s="4" t="s">
        <v>3180</v>
      </c>
      <c r="I751" s="4" t="s">
        <v>3181</v>
      </c>
      <c r="J751" s="4" t="s">
        <v>2731</v>
      </c>
      <c r="K751" s="4" t="s">
        <v>349</v>
      </c>
      <c r="L751" s="4" t="s">
        <v>694</v>
      </c>
    </row>
    <row r="752" spans="1:12">
      <c r="A752" s="4">
        <v>751</v>
      </c>
      <c r="B752" s="4" t="s">
        <v>130</v>
      </c>
      <c r="C752" s="4" t="s">
        <v>2911</v>
      </c>
      <c r="D752" s="4" t="s">
        <v>2912</v>
      </c>
      <c r="E752" s="4" t="s">
        <v>2911</v>
      </c>
      <c r="F752" s="4" t="s">
        <v>2912</v>
      </c>
      <c r="G752" s="4" t="s">
        <v>3182</v>
      </c>
      <c r="H752" s="4" t="s">
        <v>3183</v>
      </c>
      <c r="I752" s="4" t="s">
        <v>3184</v>
      </c>
      <c r="J752" s="4" t="s">
        <v>1565</v>
      </c>
      <c r="K752" s="4" t="s">
        <v>349</v>
      </c>
      <c r="L752" s="4" t="s">
        <v>694</v>
      </c>
    </row>
    <row r="753" spans="1:12">
      <c r="A753" s="4">
        <v>752</v>
      </c>
      <c r="B753" s="4" t="s">
        <v>130</v>
      </c>
      <c r="C753" s="4" t="s">
        <v>2911</v>
      </c>
      <c r="D753" s="4" t="s">
        <v>2912</v>
      </c>
      <c r="E753" s="4" t="s">
        <v>2911</v>
      </c>
      <c r="F753" s="4" t="s">
        <v>2912</v>
      </c>
      <c r="G753" s="4" t="s">
        <v>3185</v>
      </c>
      <c r="H753" s="4" t="s">
        <v>3186</v>
      </c>
      <c r="I753" s="4" t="s">
        <v>3187</v>
      </c>
      <c r="J753" s="4" t="s">
        <v>1415</v>
      </c>
      <c r="K753" s="4" t="s">
        <v>351</v>
      </c>
      <c r="L753" s="4" t="s">
        <v>694</v>
      </c>
    </row>
    <row r="754" spans="1:12">
      <c r="A754" s="4">
        <v>753</v>
      </c>
      <c r="B754" s="4" t="s">
        <v>130</v>
      </c>
      <c r="C754" s="4" t="s">
        <v>2911</v>
      </c>
      <c r="D754" s="4" t="s">
        <v>2912</v>
      </c>
      <c r="E754" s="4" t="s">
        <v>2911</v>
      </c>
      <c r="F754" s="4" t="s">
        <v>2912</v>
      </c>
      <c r="G754" s="4" t="s">
        <v>3188</v>
      </c>
      <c r="H754" s="4" t="s">
        <v>3189</v>
      </c>
      <c r="I754" s="4" t="s">
        <v>3190</v>
      </c>
      <c r="J754" s="4" t="s">
        <v>2916</v>
      </c>
      <c r="K754" s="4" t="s">
        <v>349</v>
      </c>
      <c r="L754" s="4" t="s">
        <v>694</v>
      </c>
    </row>
    <row r="755" spans="1:12">
      <c r="A755" s="4">
        <v>754</v>
      </c>
      <c r="B755" s="4" t="s">
        <v>130</v>
      </c>
      <c r="C755" s="4" t="s">
        <v>2911</v>
      </c>
      <c r="D755" s="4" t="s">
        <v>2912</v>
      </c>
      <c r="E755" s="4" t="s">
        <v>2911</v>
      </c>
      <c r="F755" s="4" t="s">
        <v>2912</v>
      </c>
      <c r="G755" s="4" t="s">
        <v>3191</v>
      </c>
      <c r="H755" s="4" t="s">
        <v>3192</v>
      </c>
      <c r="I755" s="4" t="s">
        <v>3193</v>
      </c>
      <c r="J755" s="4" t="s">
        <v>1415</v>
      </c>
      <c r="K755" s="4" t="s">
        <v>349</v>
      </c>
      <c r="L755" s="4" t="s">
        <v>694</v>
      </c>
    </row>
    <row r="756" spans="1:12">
      <c r="A756" s="4">
        <v>755</v>
      </c>
      <c r="B756" s="4" t="s">
        <v>130</v>
      </c>
      <c r="C756" s="4" t="s">
        <v>2911</v>
      </c>
      <c r="D756" s="4" t="s">
        <v>2912</v>
      </c>
      <c r="E756" s="4" t="s">
        <v>2911</v>
      </c>
      <c r="F756" s="4" t="s">
        <v>2912</v>
      </c>
      <c r="G756" s="4" t="s">
        <v>3194</v>
      </c>
      <c r="H756" s="4" t="s">
        <v>3195</v>
      </c>
      <c r="I756" s="4" t="s">
        <v>3196</v>
      </c>
      <c r="J756" s="4" t="s">
        <v>3197</v>
      </c>
      <c r="K756" s="4" t="s">
        <v>347</v>
      </c>
      <c r="L756" s="4" t="s">
        <v>694</v>
      </c>
    </row>
    <row r="757" spans="1:12">
      <c r="A757" s="4">
        <v>756</v>
      </c>
      <c r="B757" s="4" t="s">
        <v>130</v>
      </c>
      <c r="C757" s="4" t="s">
        <v>2911</v>
      </c>
      <c r="D757" s="4" t="s">
        <v>2912</v>
      </c>
      <c r="E757" s="4" t="s">
        <v>2911</v>
      </c>
      <c r="F757" s="4" t="s">
        <v>2912</v>
      </c>
      <c r="G757" s="4" t="s">
        <v>3194</v>
      </c>
      <c r="H757" s="4" t="s">
        <v>3195</v>
      </c>
      <c r="I757" s="4" t="s">
        <v>3196</v>
      </c>
      <c r="J757" s="4" t="s">
        <v>3197</v>
      </c>
      <c r="K757" s="4" t="s">
        <v>349</v>
      </c>
      <c r="L757" s="4" t="s">
        <v>694</v>
      </c>
    </row>
    <row r="758" spans="1:12">
      <c r="A758" s="4">
        <v>757</v>
      </c>
      <c r="B758" s="4" t="s">
        <v>130</v>
      </c>
      <c r="C758" s="4" t="s">
        <v>2911</v>
      </c>
      <c r="D758" s="4" t="s">
        <v>2912</v>
      </c>
      <c r="E758" s="4" t="s">
        <v>2911</v>
      </c>
      <c r="F758" s="4" t="s">
        <v>2912</v>
      </c>
      <c r="G758" s="4" t="s">
        <v>3194</v>
      </c>
      <c r="H758" s="4" t="s">
        <v>3195</v>
      </c>
      <c r="I758" s="4" t="s">
        <v>3196</v>
      </c>
      <c r="J758" s="4" t="s">
        <v>3197</v>
      </c>
      <c r="K758" s="4" t="s">
        <v>348</v>
      </c>
      <c r="L758" s="4" t="s">
        <v>694</v>
      </c>
    </row>
    <row r="759" spans="1:12">
      <c r="A759" s="4">
        <v>758</v>
      </c>
      <c r="B759" s="4" t="s">
        <v>130</v>
      </c>
      <c r="C759" s="4" t="s">
        <v>2911</v>
      </c>
      <c r="D759" s="4" t="s">
        <v>2912</v>
      </c>
      <c r="E759" s="4" t="s">
        <v>2911</v>
      </c>
      <c r="F759" s="4" t="s">
        <v>2912</v>
      </c>
      <c r="G759" s="4" t="s">
        <v>3198</v>
      </c>
      <c r="H759" s="4" t="s">
        <v>3199</v>
      </c>
      <c r="I759" s="4" t="s">
        <v>3200</v>
      </c>
      <c r="J759" s="4" t="s">
        <v>1415</v>
      </c>
      <c r="K759" s="4" t="s">
        <v>349</v>
      </c>
      <c r="L759" s="4" t="s">
        <v>694</v>
      </c>
    </row>
    <row r="760" spans="1:12">
      <c r="A760" s="4">
        <v>759</v>
      </c>
      <c r="B760" s="4" t="s">
        <v>130</v>
      </c>
      <c r="C760" s="4" t="s">
        <v>2911</v>
      </c>
      <c r="D760" s="4" t="s">
        <v>2912</v>
      </c>
      <c r="E760" s="4" t="s">
        <v>2911</v>
      </c>
      <c r="F760" s="4" t="s">
        <v>2912</v>
      </c>
      <c r="G760" s="4" t="s">
        <v>3201</v>
      </c>
      <c r="H760" s="4" t="s">
        <v>3202</v>
      </c>
      <c r="I760" s="4" t="s">
        <v>3203</v>
      </c>
      <c r="J760" s="4" t="s">
        <v>1415</v>
      </c>
      <c r="K760" s="4" t="s">
        <v>349</v>
      </c>
      <c r="L760" s="4" t="s">
        <v>694</v>
      </c>
    </row>
    <row r="761" spans="1:12">
      <c r="A761" s="4">
        <v>760</v>
      </c>
      <c r="B761" s="4" t="s">
        <v>130</v>
      </c>
      <c r="C761" s="4" t="s">
        <v>2911</v>
      </c>
      <c r="D761" s="4" t="s">
        <v>2912</v>
      </c>
      <c r="E761" s="4" t="s">
        <v>2911</v>
      </c>
      <c r="F761" s="4" t="s">
        <v>2912</v>
      </c>
      <c r="G761" s="4" t="s">
        <v>3204</v>
      </c>
      <c r="H761" s="4" t="s">
        <v>3205</v>
      </c>
      <c r="I761" s="4" t="s">
        <v>3206</v>
      </c>
      <c r="J761" s="4" t="s">
        <v>1415</v>
      </c>
      <c r="K761" s="4" t="s">
        <v>347</v>
      </c>
      <c r="L761" s="4" t="s">
        <v>694</v>
      </c>
    </row>
    <row r="762" spans="1:12">
      <c r="A762" s="4">
        <v>761</v>
      </c>
      <c r="B762" s="4" t="s">
        <v>130</v>
      </c>
      <c r="C762" s="4" t="s">
        <v>2911</v>
      </c>
      <c r="D762" s="4" t="s">
        <v>2912</v>
      </c>
      <c r="E762" s="4" t="s">
        <v>2911</v>
      </c>
      <c r="F762" s="4" t="s">
        <v>2912</v>
      </c>
      <c r="G762" s="4" t="s">
        <v>3204</v>
      </c>
      <c r="H762" s="4" t="s">
        <v>3205</v>
      </c>
      <c r="I762" s="4" t="s">
        <v>3206</v>
      </c>
      <c r="J762" s="4" t="s">
        <v>1415</v>
      </c>
      <c r="K762" s="4" t="s">
        <v>351</v>
      </c>
      <c r="L762" s="4" t="s">
        <v>694</v>
      </c>
    </row>
    <row r="763" spans="1:12">
      <c r="A763" s="4">
        <v>762</v>
      </c>
      <c r="B763" s="4" t="s">
        <v>130</v>
      </c>
      <c r="C763" s="4" t="s">
        <v>2911</v>
      </c>
      <c r="D763" s="4" t="s">
        <v>2912</v>
      </c>
      <c r="E763" s="4" t="s">
        <v>2911</v>
      </c>
      <c r="F763" s="4" t="s">
        <v>2912</v>
      </c>
      <c r="G763" s="4" t="s">
        <v>3207</v>
      </c>
      <c r="H763" s="4" t="s">
        <v>3208</v>
      </c>
      <c r="I763" s="4" t="s">
        <v>3209</v>
      </c>
      <c r="J763" s="4" t="s">
        <v>2731</v>
      </c>
      <c r="K763" s="4" t="s">
        <v>349</v>
      </c>
      <c r="L763" s="4" t="s">
        <v>694</v>
      </c>
    </row>
    <row r="764" spans="1:12">
      <c r="A764" s="4">
        <v>763</v>
      </c>
      <c r="B764" s="4" t="s">
        <v>130</v>
      </c>
      <c r="C764" s="4" t="s">
        <v>2911</v>
      </c>
      <c r="D764" s="4" t="s">
        <v>2912</v>
      </c>
      <c r="E764" s="4" t="s">
        <v>2911</v>
      </c>
      <c r="F764" s="4" t="s">
        <v>2912</v>
      </c>
      <c r="G764" s="4" t="s">
        <v>3210</v>
      </c>
      <c r="H764" s="4" t="s">
        <v>3211</v>
      </c>
      <c r="I764" s="4" t="s">
        <v>3212</v>
      </c>
      <c r="J764" s="4" t="s">
        <v>2941</v>
      </c>
      <c r="K764" s="4" t="s">
        <v>349</v>
      </c>
      <c r="L764" s="4" t="s">
        <v>694</v>
      </c>
    </row>
    <row r="765" spans="1:12">
      <c r="A765" s="4">
        <v>764</v>
      </c>
      <c r="B765" s="4" t="s">
        <v>130</v>
      </c>
      <c r="C765" s="4" t="s">
        <v>2911</v>
      </c>
      <c r="D765" s="4" t="s">
        <v>2912</v>
      </c>
      <c r="E765" s="4" t="s">
        <v>2911</v>
      </c>
      <c r="F765" s="4" t="s">
        <v>2912</v>
      </c>
      <c r="G765" s="4" t="s">
        <v>3213</v>
      </c>
      <c r="H765" s="4" t="s">
        <v>885</v>
      </c>
      <c r="I765" s="4" t="s">
        <v>3214</v>
      </c>
      <c r="J765" s="4" t="s">
        <v>1415</v>
      </c>
      <c r="K765" s="4" t="s">
        <v>349</v>
      </c>
      <c r="L765" s="4" t="s">
        <v>694</v>
      </c>
    </row>
    <row r="766" spans="1:12">
      <c r="A766" s="4">
        <v>765</v>
      </c>
      <c r="B766" s="4" t="s">
        <v>130</v>
      </c>
      <c r="C766" s="4" t="s">
        <v>2911</v>
      </c>
      <c r="D766" s="4" t="s">
        <v>2912</v>
      </c>
      <c r="E766" s="4" t="s">
        <v>2911</v>
      </c>
      <c r="F766" s="4" t="s">
        <v>2912</v>
      </c>
      <c r="G766" s="4" t="s">
        <v>3215</v>
      </c>
      <c r="H766" s="4" t="s">
        <v>1801</v>
      </c>
      <c r="I766" s="4" t="s">
        <v>3216</v>
      </c>
      <c r="J766" s="4" t="s">
        <v>2941</v>
      </c>
      <c r="K766" s="4" t="s">
        <v>303</v>
      </c>
      <c r="L766" s="4" t="s">
        <v>694</v>
      </c>
    </row>
    <row r="767" spans="1:12">
      <c r="A767" s="4">
        <v>766</v>
      </c>
      <c r="B767" s="4" t="s">
        <v>130</v>
      </c>
      <c r="C767" s="4" t="s">
        <v>2911</v>
      </c>
      <c r="D767" s="4" t="s">
        <v>2912</v>
      </c>
      <c r="E767" s="4" t="s">
        <v>2911</v>
      </c>
      <c r="F767" s="4" t="s">
        <v>2912</v>
      </c>
      <c r="G767" s="4" t="s">
        <v>3217</v>
      </c>
      <c r="H767" s="4" t="s">
        <v>3218</v>
      </c>
      <c r="I767" s="4" t="s">
        <v>3219</v>
      </c>
      <c r="J767" s="4" t="s">
        <v>2945</v>
      </c>
      <c r="K767" s="4" t="s">
        <v>349</v>
      </c>
      <c r="L767" s="4" t="s">
        <v>694</v>
      </c>
    </row>
    <row r="768" spans="1:12">
      <c r="A768" s="4">
        <v>767</v>
      </c>
      <c r="B768" s="4" t="s">
        <v>130</v>
      </c>
      <c r="C768" s="4" t="s">
        <v>2911</v>
      </c>
      <c r="D768" s="4" t="s">
        <v>2912</v>
      </c>
      <c r="E768" s="4" t="s">
        <v>2911</v>
      </c>
      <c r="F768" s="4" t="s">
        <v>2912</v>
      </c>
      <c r="G768" s="4" t="s">
        <v>3220</v>
      </c>
      <c r="H768" s="4" t="s">
        <v>3221</v>
      </c>
      <c r="I768" s="4" t="s">
        <v>3222</v>
      </c>
      <c r="J768" s="4" t="s">
        <v>1415</v>
      </c>
      <c r="K768" s="4" t="s">
        <v>349</v>
      </c>
      <c r="L768" s="4" t="s">
        <v>694</v>
      </c>
    </row>
    <row r="769" spans="1:12">
      <c r="A769" s="4">
        <v>768</v>
      </c>
      <c r="B769" s="4" t="s">
        <v>130</v>
      </c>
      <c r="C769" s="4" t="s">
        <v>2911</v>
      </c>
      <c r="D769" s="4" t="s">
        <v>2912</v>
      </c>
      <c r="E769" s="4" t="s">
        <v>2911</v>
      </c>
      <c r="F769" s="4" t="s">
        <v>2912</v>
      </c>
      <c r="G769" s="4" t="s">
        <v>3223</v>
      </c>
      <c r="H769" s="4" t="s">
        <v>3224</v>
      </c>
      <c r="I769" s="4" t="s">
        <v>3225</v>
      </c>
      <c r="J769" s="4" t="s">
        <v>1415</v>
      </c>
      <c r="K769" s="4" t="s">
        <v>349</v>
      </c>
      <c r="L769" s="4" t="s">
        <v>694</v>
      </c>
    </row>
    <row r="770" spans="1:12">
      <c r="A770" s="4">
        <v>769</v>
      </c>
      <c r="B770" s="4" t="s">
        <v>130</v>
      </c>
      <c r="C770" s="4" t="s">
        <v>2911</v>
      </c>
      <c r="D770" s="4" t="s">
        <v>2912</v>
      </c>
      <c r="E770" s="4" t="s">
        <v>2911</v>
      </c>
      <c r="F770" s="4" t="s">
        <v>2912</v>
      </c>
      <c r="G770" s="4" t="s">
        <v>3226</v>
      </c>
      <c r="H770" s="4" t="s">
        <v>3227</v>
      </c>
      <c r="I770" s="4" t="s">
        <v>3228</v>
      </c>
      <c r="J770" s="4" t="s">
        <v>2776</v>
      </c>
      <c r="K770" s="4" t="s">
        <v>303</v>
      </c>
      <c r="L770" s="4" t="s">
        <v>694</v>
      </c>
    </row>
    <row r="771" spans="1:12">
      <c r="A771" s="4">
        <v>770</v>
      </c>
      <c r="B771" s="4" t="s">
        <v>130</v>
      </c>
      <c r="C771" s="4" t="s">
        <v>2911</v>
      </c>
      <c r="D771" s="4" t="s">
        <v>2912</v>
      </c>
      <c r="E771" s="4" t="s">
        <v>2911</v>
      </c>
      <c r="F771" s="4" t="s">
        <v>2912</v>
      </c>
      <c r="G771" s="4" t="s">
        <v>3229</v>
      </c>
      <c r="H771" s="4" t="s">
        <v>3230</v>
      </c>
      <c r="I771" s="4" t="s">
        <v>3231</v>
      </c>
      <c r="J771" s="4" t="s">
        <v>2916</v>
      </c>
      <c r="K771" s="4" t="s">
        <v>349</v>
      </c>
      <c r="L771" s="4" t="s">
        <v>694</v>
      </c>
    </row>
    <row r="772" spans="1:12">
      <c r="A772" s="4">
        <v>771</v>
      </c>
      <c r="B772" s="4" t="s">
        <v>130</v>
      </c>
      <c r="C772" s="4" t="s">
        <v>2911</v>
      </c>
      <c r="D772" s="4" t="s">
        <v>2912</v>
      </c>
      <c r="E772" s="4" t="s">
        <v>2911</v>
      </c>
      <c r="F772" s="4" t="s">
        <v>2912</v>
      </c>
      <c r="G772" s="4" t="s">
        <v>3232</v>
      </c>
      <c r="H772" s="4" t="s">
        <v>3233</v>
      </c>
      <c r="I772" s="4" t="s">
        <v>3234</v>
      </c>
      <c r="J772" s="4" t="s">
        <v>1565</v>
      </c>
      <c r="K772" s="4" t="s">
        <v>349</v>
      </c>
      <c r="L772" s="4" t="s">
        <v>694</v>
      </c>
    </row>
    <row r="773" spans="1:12">
      <c r="A773" s="4">
        <v>772</v>
      </c>
      <c r="B773" s="4" t="s">
        <v>130</v>
      </c>
      <c r="C773" s="4" t="s">
        <v>2911</v>
      </c>
      <c r="D773" s="4" t="s">
        <v>2912</v>
      </c>
      <c r="E773" s="4" t="s">
        <v>2911</v>
      </c>
      <c r="F773" s="4" t="s">
        <v>2912</v>
      </c>
      <c r="G773" s="4" t="s">
        <v>3235</v>
      </c>
      <c r="H773" s="4" t="s">
        <v>3236</v>
      </c>
      <c r="I773" s="4" t="s">
        <v>3237</v>
      </c>
      <c r="J773" s="4" t="s">
        <v>1415</v>
      </c>
      <c r="K773" s="4" t="s">
        <v>349</v>
      </c>
      <c r="L773" s="4" t="s">
        <v>694</v>
      </c>
    </row>
    <row r="774" spans="1:12">
      <c r="A774" s="4">
        <v>773</v>
      </c>
      <c r="B774" s="4" t="s">
        <v>130</v>
      </c>
      <c r="C774" s="4" t="s">
        <v>2911</v>
      </c>
      <c r="D774" s="4" t="s">
        <v>2912</v>
      </c>
      <c r="E774" s="4" t="s">
        <v>2911</v>
      </c>
      <c r="F774" s="4" t="s">
        <v>2912</v>
      </c>
      <c r="G774" s="4" t="s">
        <v>3238</v>
      </c>
      <c r="H774" s="4" t="s">
        <v>3239</v>
      </c>
      <c r="I774" s="4" t="s">
        <v>3240</v>
      </c>
      <c r="J774" s="4" t="s">
        <v>2776</v>
      </c>
      <c r="K774" s="4" t="s">
        <v>347</v>
      </c>
      <c r="L774" s="4" t="s">
        <v>694</v>
      </c>
    </row>
    <row r="775" spans="1:12">
      <c r="A775" s="4">
        <v>774</v>
      </c>
      <c r="B775" s="4" t="s">
        <v>130</v>
      </c>
      <c r="C775" s="4" t="s">
        <v>2911</v>
      </c>
      <c r="D775" s="4" t="s">
        <v>2912</v>
      </c>
      <c r="E775" s="4" t="s">
        <v>2911</v>
      </c>
      <c r="F775" s="4" t="s">
        <v>2912</v>
      </c>
      <c r="G775" s="4" t="s">
        <v>3238</v>
      </c>
      <c r="H775" s="4" t="s">
        <v>3239</v>
      </c>
      <c r="I775" s="4" t="s">
        <v>3240</v>
      </c>
      <c r="J775" s="4" t="s">
        <v>2776</v>
      </c>
      <c r="K775" s="4" t="s">
        <v>349</v>
      </c>
      <c r="L775" s="4" t="s">
        <v>694</v>
      </c>
    </row>
    <row r="776" spans="1:12">
      <c r="A776" s="4">
        <v>775</v>
      </c>
      <c r="B776" s="4" t="s">
        <v>130</v>
      </c>
      <c r="C776" s="4" t="s">
        <v>2911</v>
      </c>
      <c r="D776" s="4" t="s">
        <v>2912</v>
      </c>
      <c r="E776" s="4" t="s">
        <v>2911</v>
      </c>
      <c r="F776" s="4" t="s">
        <v>2912</v>
      </c>
      <c r="G776" s="4" t="s">
        <v>3241</v>
      </c>
      <c r="H776" s="4" t="s">
        <v>3242</v>
      </c>
      <c r="I776" s="4" t="s">
        <v>3243</v>
      </c>
      <c r="J776" s="4" t="s">
        <v>1415</v>
      </c>
      <c r="K776" s="4" t="s">
        <v>347</v>
      </c>
      <c r="L776" s="4" t="s">
        <v>694</v>
      </c>
    </row>
    <row r="777" spans="1:12">
      <c r="A777" s="4">
        <v>776</v>
      </c>
      <c r="B777" s="4" t="s">
        <v>130</v>
      </c>
      <c r="C777" s="4" t="s">
        <v>2911</v>
      </c>
      <c r="D777" s="4" t="s">
        <v>2912</v>
      </c>
      <c r="E777" s="4" t="s">
        <v>2911</v>
      </c>
      <c r="F777" s="4" t="s">
        <v>2912</v>
      </c>
      <c r="G777" s="4" t="s">
        <v>3241</v>
      </c>
      <c r="H777" s="4" t="s">
        <v>3242</v>
      </c>
      <c r="I777" s="4" t="s">
        <v>3243</v>
      </c>
      <c r="J777" s="4" t="s">
        <v>1415</v>
      </c>
      <c r="K777" s="4" t="s">
        <v>348</v>
      </c>
      <c r="L777" s="4" t="s">
        <v>694</v>
      </c>
    </row>
    <row r="778" spans="1:12">
      <c r="A778" s="4">
        <v>777</v>
      </c>
      <c r="B778" s="4" t="s">
        <v>130</v>
      </c>
      <c r="C778" s="4" t="s">
        <v>2911</v>
      </c>
      <c r="D778" s="4" t="s">
        <v>2912</v>
      </c>
      <c r="E778" s="4" t="s">
        <v>2911</v>
      </c>
      <c r="F778" s="4" t="s">
        <v>2912</v>
      </c>
      <c r="G778" s="4" t="s">
        <v>3244</v>
      </c>
      <c r="H778" s="4" t="s">
        <v>3245</v>
      </c>
      <c r="I778" s="4" t="s">
        <v>3246</v>
      </c>
      <c r="J778" s="4" t="s">
        <v>1415</v>
      </c>
      <c r="K778" s="4" t="s">
        <v>349</v>
      </c>
      <c r="L778" s="4" t="s">
        <v>694</v>
      </c>
    </row>
    <row r="779" spans="1:12">
      <c r="A779" s="4">
        <v>778</v>
      </c>
      <c r="B779" s="4" t="s">
        <v>130</v>
      </c>
      <c r="C779" s="4" t="s">
        <v>2911</v>
      </c>
      <c r="D779" s="4" t="s">
        <v>2912</v>
      </c>
      <c r="E779" s="4" t="s">
        <v>2911</v>
      </c>
      <c r="F779" s="4" t="s">
        <v>2912</v>
      </c>
      <c r="G779" s="4" t="s">
        <v>3247</v>
      </c>
      <c r="H779" s="4" t="s">
        <v>3248</v>
      </c>
      <c r="I779" s="4" t="s">
        <v>3249</v>
      </c>
      <c r="J779" s="4" t="s">
        <v>1415</v>
      </c>
      <c r="K779" s="4" t="s">
        <v>349</v>
      </c>
      <c r="L779" s="4" t="s">
        <v>694</v>
      </c>
    </row>
    <row r="780" spans="1:12">
      <c r="A780" s="4">
        <v>779</v>
      </c>
      <c r="B780" s="4" t="s">
        <v>130</v>
      </c>
      <c r="C780" s="4" t="s">
        <v>2911</v>
      </c>
      <c r="D780" s="4" t="s">
        <v>2912</v>
      </c>
      <c r="E780" s="4" t="s">
        <v>2911</v>
      </c>
      <c r="F780" s="4" t="s">
        <v>2912</v>
      </c>
      <c r="G780" s="4" t="s">
        <v>3250</v>
      </c>
      <c r="H780" s="4" t="s">
        <v>3251</v>
      </c>
      <c r="I780" s="4" t="s">
        <v>3252</v>
      </c>
      <c r="J780" s="4" t="s">
        <v>2941</v>
      </c>
      <c r="K780" s="4" t="s">
        <v>349</v>
      </c>
      <c r="L780" s="4" t="s">
        <v>694</v>
      </c>
    </row>
    <row r="781" spans="1:12">
      <c r="A781" s="4">
        <v>780</v>
      </c>
      <c r="B781" s="4" t="s">
        <v>130</v>
      </c>
      <c r="C781" s="4" t="s">
        <v>2911</v>
      </c>
      <c r="D781" s="4" t="s">
        <v>2912</v>
      </c>
      <c r="E781" s="4" t="s">
        <v>2911</v>
      </c>
      <c r="F781" s="4" t="s">
        <v>2912</v>
      </c>
      <c r="G781" s="4" t="s">
        <v>3253</v>
      </c>
      <c r="H781" s="4" t="s">
        <v>3254</v>
      </c>
      <c r="I781" s="4" t="s">
        <v>3255</v>
      </c>
      <c r="J781" s="4" t="s">
        <v>1415</v>
      </c>
      <c r="K781" s="4" t="s">
        <v>349</v>
      </c>
      <c r="L781" s="4" t="s">
        <v>694</v>
      </c>
    </row>
    <row r="782" spans="1:12">
      <c r="A782" s="4">
        <v>781</v>
      </c>
      <c r="B782" s="4" t="s">
        <v>130</v>
      </c>
      <c r="C782" s="4" t="s">
        <v>2911</v>
      </c>
      <c r="D782" s="4" t="s">
        <v>2912</v>
      </c>
      <c r="E782" s="4" t="s">
        <v>2911</v>
      </c>
      <c r="F782" s="4" t="s">
        <v>2912</v>
      </c>
      <c r="G782" s="4" t="s">
        <v>3256</v>
      </c>
      <c r="H782" s="4" t="s">
        <v>3257</v>
      </c>
      <c r="I782" s="4" t="s">
        <v>3258</v>
      </c>
      <c r="J782" s="4" t="s">
        <v>1415</v>
      </c>
      <c r="K782" s="4" t="s">
        <v>351</v>
      </c>
      <c r="L782" s="4" t="s">
        <v>694</v>
      </c>
    </row>
    <row r="783" spans="1:12">
      <c r="A783" s="4">
        <v>782</v>
      </c>
      <c r="B783" s="4" t="s">
        <v>130</v>
      </c>
      <c r="C783" s="4" t="s">
        <v>2911</v>
      </c>
      <c r="D783" s="4" t="s">
        <v>2912</v>
      </c>
      <c r="E783" s="4" t="s">
        <v>2911</v>
      </c>
      <c r="F783" s="4" t="s">
        <v>2912</v>
      </c>
      <c r="G783" s="4" t="s">
        <v>3259</v>
      </c>
      <c r="H783" s="4" t="s">
        <v>3260</v>
      </c>
      <c r="I783" s="4" t="s">
        <v>3261</v>
      </c>
      <c r="J783" s="4" t="s">
        <v>2916</v>
      </c>
      <c r="K783" s="4" t="s">
        <v>349</v>
      </c>
      <c r="L783" s="4" t="s">
        <v>694</v>
      </c>
    </row>
    <row r="784" spans="1:12">
      <c r="A784" s="4">
        <v>783</v>
      </c>
      <c r="B784" s="4" t="s">
        <v>130</v>
      </c>
      <c r="C784" s="4" t="s">
        <v>2911</v>
      </c>
      <c r="D784" s="4" t="s">
        <v>2912</v>
      </c>
      <c r="E784" s="4" t="s">
        <v>2911</v>
      </c>
      <c r="F784" s="4" t="s">
        <v>2912</v>
      </c>
      <c r="G784" s="4" t="s">
        <v>3262</v>
      </c>
      <c r="H784" s="4" t="s">
        <v>3263</v>
      </c>
      <c r="I784" s="4" t="s">
        <v>3264</v>
      </c>
      <c r="J784" s="4" t="s">
        <v>1415</v>
      </c>
      <c r="K784" s="4" t="s">
        <v>349</v>
      </c>
      <c r="L784" s="4" t="s">
        <v>694</v>
      </c>
    </row>
    <row r="785" spans="1:12">
      <c r="A785" s="4">
        <v>784</v>
      </c>
      <c r="B785" s="4" t="s">
        <v>130</v>
      </c>
      <c r="C785" s="4" t="s">
        <v>2911</v>
      </c>
      <c r="D785" s="4" t="s">
        <v>2912</v>
      </c>
      <c r="E785" s="4" t="s">
        <v>2911</v>
      </c>
      <c r="F785" s="4" t="s">
        <v>2912</v>
      </c>
      <c r="G785" s="4" t="s">
        <v>3265</v>
      </c>
      <c r="H785" s="4" t="s">
        <v>3266</v>
      </c>
      <c r="I785" s="4" t="s">
        <v>3267</v>
      </c>
      <c r="J785" s="4" t="s">
        <v>2945</v>
      </c>
      <c r="K785" s="4" t="s">
        <v>351</v>
      </c>
      <c r="L785" s="4" t="s">
        <v>694</v>
      </c>
    </row>
    <row r="786" spans="1:12">
      <c r="A786" s="4">
        <v>785</v>
      </c>
      <c r="B786" s="4" t="s">
        <v>130</v>
      </c>
      <c r="C786" s="4" t="s">
        <v>2911</v>
      </c>
      <c r="D786" s="4" t="s">
        <v>2912</v>
      </c>
      <c r="E786" s="4" t="s">
        <v>2911</v>
      </c>
      <c r="F786" s="4" t="s">
        <v>2912</v>
      </c>
      <c r="G786" s="4" t="s">
        <v>3268</v>
      </c>
      <c r="H786" s="4" t="s">
        <v>3269</v>
      </c>
      <c r="I786" s="4" t="s">
        <v>3270</v>
      </c>
      <c r="J786" s="4" t="s">
        <v>2941</v>
      </c>
      <c r="K786" s="4" t="s">
        <v>349</v>
      </c>
      <c r="L786" s="4" t="s">
        <v>694</v>
      </c>
    </row>
    <row r="787" spans="1:12">
      <c r="A787" s="4">
        <v>786</v>
      </c>
      <c r="B787" s="4" t="s">
        <v>130</v>
      </c>
      <c r="C787" s="4" t="s">
        <v>2911</v>
      </c>
      <c r="D787" s="4" t="s">
        <v>2912</v>
      </c>
      <c r="E787" s="4" t="s">
        <v>2911</v>
      </c>
      <c r="F787" s="4" t="s">
        <v>2912</v>
      </c>
      <c r="G787" s="4" t="s">
        <v>1486</v>
      </c>
      <c r="H787" s="4" t="s">
        <v>1487</v>
      </c>
      <c r="I787" s="4" t="s">
        <v>1488</v>
      </c>
      <c r="J787" s="4" t="s">
        <v>1489</v>
      </c>
      <c r="K787" s="4" t="s">
        <v>349</v>
      </c>
      <c r="L787" s="4" t="s">
        <v>694</v>
      </c>
    </row>
    <row r="788" spans="1:12">
      <c r="A788" s="4">
        <v>787</v>
      </c>
      <c r="B788" s="4" t="s">
        <v>130</v>
      </c>
      <c r="C788" s="4" t="s">
        <v>2911</v>
      </c>
      <c r="D788" s="4" t="s">
        <v>2912</v>
      </c>
      <c r="E788" s="4" t="s">
        <v>2911</v>
      </c>
      <c r="F788" s="4" t="s">
        <v>2912</v>
      </c>
      <c r="G788" s="4" t="s">
        <v>2251</v>
      </c>
      <c r="H788" s="4" t="s">
        <v>2252</v>
      </c>
      <c r="I788" s="4" t="s">
        <v>2253</v>
      </c>
      <c r="J788" s="4" t="s">
        <v>1410</v>
      </c>
      <c r="K788" s="4" t="s">
        <v>349</v>
      </c>
      <c r="L788" s="4" t="s">
        <v>694</v>
      </c>
    </row>
    <row r="789" spans="1:12">
      <c r="A789" s="4">
        <v>788</v>
      </c>
      <c r="B789" s="4" t="s">
        <v>130</v>
      </c>
      <c r="C789" s="4" t="s">
        <v>2911</v>
      </c>
      <c r="D789" s="4" t="s">
        <v>2912</v>
      </c>
      <c r="E789" s="4" t="s">
        <v>2911</v>
      </c>
      <c r="F789" s="4" t="s">
        <v>2912</v>
      </c>
      <c r="G789" s="4" t="s">
        <v>3271</v>
      </c>
      <c r="H789" s="4" t="s">
        <v>3272</v>
      </c>
      <c r="I789" s="4" t="s">
        <v>3273</v>
      </c>
      <c r="J789" s="4" t="s">
        <v>2776</v>
      </c>
      <c r="K789" s="4" t="s">
        <v>349</v>
      </c>
      <c r="L789" s="4" t="s">
        <v>694</v>
      </c>
    </row>
    <row r="790" spans="1:12">
      <c r="A790" s="4">
        <v>789</v>
      </c>
      <c r="B790" s="4" t="s">
        <v>130</v>
      </c>
      <c r="C790" s="4" t="s">
        <v>2911</v>
      </c>
      <c r="D790" s="4" t="s">
        <v>2912</v>
      </c>
      <c r="E790" s="4" t="s">
        <v>2911</v>
      </c>
      <c r="F790" s="4" t="s">
        <v>2912</v>
      </c>
      <c r="G790" s="4" t="s">
        <v>3274</v>
      </c>
      <c r="H790" s="4" t="s">
        <v>3275</v>
      </c>
      <c r="I790" s="4" t="s">
        <v>3276</v>
      </c>
      <c r="J790" s="4" t="s">
        <v>2941</v>
      </c>
      <c r="K790" s="4" t="s">
        <v>349</v>
      </c>
      <c r="L790" s="4" t="s">
        <v>694</v>
      </c>
    </row>
    <row r="791" spans="1:12">
      <c r="A791" s="4">
        <v>790</v>
      </c>
      <c r="B791" s="4" t="s">
        <v>130</v>
      </c>
      <c r="C791" s="4" t="s">
        <v>2911</v>
      </c>
      <c r="D791" s="4" t="s">
        <v>2912</v>
      </c>
      <c r="E791" s="4" t="s">
        <v>2911</v>
      </c>
      <c r="F791" s="4" t="s">
        <v>2912</v>
      </c>
      <c r="G791" s="4" t="s">
        <v>2658</v>
      </c>
      <c r="H791" s="4" t="s">
        <v>2659</v>
      </c>
      <c r="I791" s="4" t="s">
        <v>2660</v>
      </c>
      <c r="J791" s="4" t="s">
        <v>2661</v>
      </c>
      <c r="K791" s="4" t="s">
        <v>350</v>
      </c>
      <c r="L791" s="4" t="s">
        <v>694</v>
      </c>
    </row>
    <row r="792" spans="1:12">
      <c r="A792" s="4">
        <v>791</v>
      </c>
      <c r="B792" s="4" t="s">
        <v>130</v>
      </c>
      <c r="C792" s="4" t="s">
        <v>2911</v>
      </c>
      <c r="D792" s="4" t="s">
        <v>2912</v>
      </c>
      <c r="E792" s="4" t="s">
        <v>2911</v>
      </c>
      <c r="F792" s="4" t="s">
        <v>2912</v>
      </c>
      <c r="G792" s="4" t="s">
        <v>3277</v>
      </c>
      <c r="H792" s="4" t="s">
        <v>3278</v>
      </c>
      <c r="I792" s="4" t="s">
        <v>3279</v>
      </c>
      <c r="J792" s="4" t="s">
        <v>1410</v>
      </c>
      <c r="K792" s="4" t="s">
        <v>349</v>
      </c>
      <c r="L792" s="4" t="s">
        <v>694</v>
      </c>
    </row>
    <row r="793" spans="1:12">
      <c r="A793" s="4">
        <v>792</v>
      </c>
      <c r="B793" s="4" t="s">
        <v>130</v>
      </c>
      <c r="C793" s="4" t="s">
        <v>2911</v>
      </c>
      <c r="D793" s="4" t="s">
        <v>2912</v>
      </c>
      <c r="E793" s="4" t="s">
        <v>2911</v>
      </c>
      <c r="F793" s="4" t="s">
        <v>2912</v>
      </c>
      <c r="G793" s="4" t="s">
        <v>3280</v>
      </c>
      <c r="H793" s="4" t="s">
        <v>3281</v>
      </c>
      <c r="I793" s="4" t="s">
        <v>3282</v>
      </c>
      <c r="J793" s="4" t="s">
        <v>1565</v>
      </c>
      <c r="K793" s="4" t="s">
        <v>349</v>
      </c>
      <c r="L793" s="4" t="s">
        <v>694</v>
      </c>
    </row>
    <row r="794" spans="1:12">
      <c r="A794" s="4">
        <v>793</v>
      </c>
      <c r="B794" s="4" t="s">
        <v>130</v>
      </c>
      <c r="C794" s="4" t="s">
        <v>2911</v>
      </c>
      <c r="D794" s="4" t="s">
        <v>2912</v>
      </c>
      <c r="E794" s="4" t="s">
        <v>2911</v>
      </c>
      <c r="F794" s="4" t="s">
        <v>2912</v>
      </c>
      <c r="G794" s="4" t="s">
        <v>3283</v>
      </c>
      <c r="H794" s="4" t="s">
        <v>3284</v>
      </c>
      <c r="I794" s="4" t="s">
        <v>3285</v>
      </c>
      <c r="J794" s="4" t="s">
        <v>2916</v>
      </c>
      <c r="K794" s="4" t="s">
        <v>349</v>
      </c>
      <c r="L794" s="4" t="s">
        <v>694</v>
      </c>
    </row>
    <row r="795" spans="1:12">
      <c r="A795" s="4">
        <v>794</v>
      </c>
      <c r="B795" s="4" t="s">
        <v>130</v>
      </c>
      <c r="C795" s="4" t="s">
        <v>2911</v>
      </c>
      <c r="D795" s="4" t="s">
        <v>2912</v>
      </c>
      <c r="E795" s="4" t="s">
        <v>2911</v>
      </c>
      <c r="F795" s="4" t="s">
        <v>2912</v>
      </c>
      <c r="G795" s="4" t="s">
        <v>3286</v>
      </c>
      <c r="H795" s="4" t="s">
        <v>3287</v>
      </c>
      <c r="I795" s="4" t="s">
        <v>3288</v>
      </c>
      <c r="J795" s="4" t="s">
        <v>3289</v>
      </c>
      <c r="K795" s="4" t="s">
        <v>349</v>
      </c>
      <c r="L795" s="4" t="s">
        <v>694</v>
      </c>
    </row>
    <row r="796" spans="1:12">
      <c r="A796" s="4">
        <v>795</v>
      </c>
      <c r="B796" s="4" t="s">
        <v>130</v>
      </c>
      <c r="C796" s="4" t="s">
        <v>2911</v>
      </c>
      <c r="D796" s="4" t="s">
        <v>2912</v>
      </c>
      <c r="E796" s="4" t="s">
        <v>2911</v>
      </c>
      <c r="F796" s="4" t="s">
        <v>2912</v>
      </c>
      <c r="G796" s="4" t="s">
        <v>3290</v>
      </c>
      <c r="H796" s="4" t="s">
        <v>3291</v>
      </c>
      <c r="I796" s="4" t="s">
        <v>3292</v>
      </c>
      <c r="J796" s="4" t="s">
        <v>1415</v>
      </c>
      <c r="K796" s="4" t="s">
        <v>349</v>
      </c>
      <c r="L796" s="4" t="s">
        <v>694</v>
      </c>
    </row>
    <row r="797" spans="1:12">
      <c r="A797" s="4">
        <v>796</v>
      </c>
      <c r="B797" s="4" t="s">
        <v>130</v>
      </c>
      <c r="C797" s="4" t="s">
        <v>2911</v>
      </c>
      <c r="D797" s="4" t="s">
        <v>2912</v>
      </c>
      <c r="E797" s="4" t="s">
        <v>2911</v>
      </c>
      <c r="F797" s="4" t="s">
        <v>2912</v>
      </c>
      <c r="G797" s="4" t="s">
        <v>1726</v>
      </c>
      <c r="H797" s="4" t="s">
        <v>1727</v>
      </c>
      <c r="I797" s="4" t="s">
        <v>1722</v>
      </c>
      <c r="J797" s="4" t="s">
        <v>1728</v>
      </c>
      <c r="K797" s="4" t="s">
        <v>349</v>
      </c>
      <c r="L797" s="4" t="s">
        <v>694</v>
      </c>
    </row>
    <row r="798" spans="1:12">
      <c r="A798" s="4">
        <v>797</v>
      </c>
      <c r="B798" s="4" t="s">
        <v>130</v>
      </c>
      <c r="C798" s="4" t="s">
        <v>2911</v>
      </c>
      <c r="D798" s="4" t="s">
        <v>2912</v>
      </c>
      <c r="E798" s="4" t="s">
        <v>2911</v>
      </c>
      <c r="F798" s="4" t="s">
        <v>2912</v>
      </c>
      <c r="G798" s="4" t="s">
        <v>3293</v>
      </c>
      <c r="H798" s="4" t="s">
        <v>3294</v>
      </c>
      <c r="I798" s="4" t="s">
        <v>3295</v>
      </c>
      <c r="J798" s="4" t="s">
        <v>2776</v>
      </c>
      <c r="K798" s="4" t="s">
        <v>349</v>
      </c>
      <c r="L798" s="4" t="s">
        <v>694</v>
      </c>
    </row>
    <row r="799" spans="1:12">
      <c r="A799" s="4">
        <v>798</v>
      </c>
      <c r="B799" s="4" t="s">
        <v>130</v>
      </c>
      <c r="C799" s="4" t="s">
        <v>2911</v>
      </c>
      <c r="D799" s="4" t="s">
        <v>2912</v>
      </c>
      <c r="E799" s="4" t="s">
        <v>2911</v>
      </c>
      <c r="F799" s="4" t="s">
        <v>2912</v>
      </c>
      <c r="G799" s="4" t="s">
        <v>3296</v>
      </c>
      <c r="H799" s="4" t="s">
        <v>3297</v>
      </c>
      <c r="I799" s="4" t="s">
        <v>3298</v>
      </c>
      <c r="J799" s="4" t="s">
        <v>1410</v>
      </c>
      <c r="K799" s="4" t="s">
        <v>349</v>
      </c>
      <c r="L799" s="4" t="s">
        <v>694</v>
      </c>
    </row>
    <row r="800" spans="1:12">
      <c r="A800" s="4">
        <v>799</v>
      </c>
      <c r="B800" s="4" t="s">
        <v>130</v>
      </c>
      <c r="C800" s="4" t="s">
        <v>2911</v>
      </c>
      <c r="D800" s="4" t="s">
        <v>2912</v>
      </c>
      <c r="E800" s="4" t="s">
        <v>2911</v>
      </c>
      <c r="F800" s="4" t="s">
        <v>2912</v>
      </c>
      <c r="G800" s="4" t="s">
        <v>2150</v>
      </c>
      <c r="H800" s="4" t="s">
        <v>2151</v>
      </c>
      <c r="I800" s="4" t="s">
        <v>2152</v>
      </c>
      <c r="J800" s="4" t="s">
        <v>2153</v>
      </c>
      <c r="K800" s="4" t="s">
        <v>347</v>
      </c>
      <c r="L800" s="4" t="s">
        <v>694</v>
      </c>
    </row>
    <row r="801" spans="1:12">
      <c r="A801" s="4">
        <v>800</v>
      </c>
      <c r="B801" s="4" t="s">
        <v>130</v>
      </c>
      <c r="C801" s="4" t="s">
        <v>2911</v>
      </c>
      <c r="D801" s="4" t="s">
        <v>2912</v>
      </c>
      <c r="E801" s="4" t="s">
        <v>2911</v>
      </c>
      <c r="F801" s="4" t="s">
        <v>2912</v>
      </c>
      <c r="G801" s="4" t="s">
        <v>2150</v>
      </c>
      <c r="H801" s="4" t="s">
        <v>2151</v>
      </c>
      <c r="I801" s="4" t="s">
        <v>2152</v>
      </c>
      <c r="J801" s="4" t="s">
        <v>2153</v>
      </c>
      <c r="K801" s="4" t="s">
        <v>1411</v>
      </c>
      <c r="L801" s="4" t="s">
        <v>694</v>
      </c>
    </row>
    <row r="802" spans="1:12">
      <c r="A802" s="4">
        <v>801</v>
      </c>
      <c r="B802" s="4" t="s">
        <v>130</v>
      </c>
      <c r="C802" s="4" t="s">
        <v>2911</v>
      </c>
      <c r="D802" s="4" t="s">
        <v>2912</v>
      </c>
      <c r="E802" s="4" t="s">
        <v>2911</v>
      </c>
      <c r="F802" s="4" t="s">
        <v>2912</v>
      </c>
      <c r="G802" s="4" t="s">
        <v>2150</v>
      </c>
      <c r="H802" s="4" t="s">
        <v>2151</v>
      </c>
      <c r="I802" s="4" t="s">
        <v>2152</v>
      </c>
      <c r="J802" s="4" t="s">
        <v>2153</v>
      </c>
      <c r="K802" s="4" t="s">
        <v>348</v>
      </c>
      <c r="L802" s="4" t="s">
        <v>694</v>
      </c>
    </row>
    <row r="803" spans="1:12">
      <c r="A803" s="4">
        <v>802</v>
      </c>
      <c r="B803" s="4" t="s">
        <v>130</v>
      </c>
      <c r="C803" s="4" t="s">
        <v>2911</v>
      </c>
      <c r="D803" s="4" t="s">
        <v>2912</v>
      </c>
      <c r="E803" s="4" t="s">
        <v>2911</v>
      </c>
      <c r="F803" s="4" t="s">
        <v>2912</v>
      </c>
      <c r="G803" s="4" t="s">
        <v>3299</v>
      </c>
      <c r="H803" s="4" t="s">
        <v>3300</v>
      </c>
      <c r="I803" s="4" t="s">
        <v>2152</v>
      </c>
      <c r="J803" s="4" t="s">
        <v>3301</v>
      </c>
      <c r="K803" s="4" t="s">
        <v>347</v>
      </c>
      <c r="L803" s="4" t="s">
        <v>694</v>
      </c>
    </row>
    <row r="804" spans="1:12">
      <c r="A804" s="4">
        <v>803</v>
      </c>
      <c r="B804" s="4" t="s">
        <v>130</v>
      </c>
      <c r="C804" s="4" t="s">
        <v>2911</v>
      </c>
      <c r="D804" s="4" t="s">
        <v>2912</v>
      </c>
      <c r="E804" s="4" t="s">
        <v>2911</v>
      </c>
      <c r="F804" s="4" t="s">
        <v>2912</v>
      </c>
      <c r="G804" s="4" t="s">
        <v>3299</v>
      </c>
      <c r="H804" s="4" t="s">
        <v>3300</v>
      </c>
      <c r="I804" s="4" t="s">
        <v>2152</v>
      </c>
      <c r="J804" s="4" t="s">
        <v>3301</v>
      </c>
      <c r="K804" s="4" t="s">
        <v>348</v>
      </c>
      <c r="L804" s="4" t="s">
        <v>694</v>
      </c>
    </row>
    <row r="805" spans="1:12">
      <c r="A805" s="4">
        <v>804</v>
      </c>
      <c r="B805" s="4" t="s">
        <v>130</v>
      </c>
      <c r="C805" s="4" t="s">
        <v>2911</v>
      </c>
      <c r="D805" s="4" t="s">
        <v>2912</v>
      </c>
      <c r="E805" s="4" t="s">
        <v>2911</v>
      </c>
      <c r="F805" s="4" t="s">
        <v>2912</v>
      </c>
      <c r="G805" s="4" t="s">
        <v>3302</v>
      </c>
      <c r="H805" s="4" t="s">
        <v>3303</v>
      </c>
      <c r="I805" s="4" t="s">
        <v>3304</v>
      </c>
      <c r="J805" s="4" t="s">
        <v>3305</v>
      </c>
      <c r="K805" s="4" t="s">
        <v>352</v>
      </c>
      <c r="L805" s="4" t="s">
        <v>694</v>
      </c>
    </row>
    <row r="806" spans="1:12">
      <c r="A806" s="4">
        <v>805</v>
      </c>
      <c r="B806" s="4" t="s">
        <v>130</v>
      </c>
      <c r="C806" s="4" t="s">
        <v>2911</v>
      </c>
      <c r="D806" s="4" t="s">
        <v>2912</v>
      </c>
      <c r="E806" s="4" t="s">
        <v>2911</v>
      </c>
      <c r="F806" s="4" t="s">
        <v>2912</v>
      </c>
      <c r="G806" s="4" t="s">
        <v>3306</v>
      </c>
      <c r="H806" s="4" t="s">
        <v>3307</v>
      </c>
      <c r="I806" s="4" t="s">
        <v>2496</v>
      </c>
      <c r="J806" s="4" t="s">
        <v>3308</v>
      </c>
      <c r="K806" s="4" t="s">
        <v>349</v>
      </c>
      <c r="L806" s="4" t="s">
        <v>694</v>
      </c>
    </row>
    <row r="807" spans="1:12">
      <c r="A807" s="4">
        <v>806</v>
      </c>
      <c r="B807" s="4" t="s">
        <v>130</v>
      </c>
      <c r="C807" s="4" t="s">
        <v>2911</v>
      </c>
      <c r="D807" s="4" t="s">
        <v>2912</v>
      </c>
      <c r="E807" s="4" t="s">
        <v>2911</v>
      </c>
      <c r="F807" s="4" t="s">
        <v>2912</v>
      </c>
      <c r="G807" s="4" t="s">
        <v>3309</v>
      </c>
      <c r="H807" s="4" t="s">
        <v>3310</v>
      </c>
      <c r="I807" s="4" t="s">
        <v>3311</v>
      </c>
      <c r="J807" s="4" t="s">
        <v>2661</v>
      </c>
      <c r="K807" s="4" t="s">
        <v>349</v>
      </c>
      <c r="L807" s="4" t="s">
        <v>694</v>
      </c>
    </row>
    <row r="808" spans="1:12">
      <c r="A808" s="4">
        <v>807</v>
      </c>
      <c r="B808" s="4" t="s">
        <v>130</v>
      </c>
      <c r="C808" s="4" t="s">
        <v>2911</v>
      </c>
      <c r="D808" s="4" t="s">
        <v>2912</v>
      </c>
      <c r="E808" s="4" t="s">
        <v>2911</v>
      </c>
      <c r="F808" s="4" t="s">
        <v>2912</v>
      </c>
      <c r="G808" s="4" t="s">
        <v>3312</v>
      </c>
      <c r="H808" s="4" t="s">
        <v>3313</v>
      </c>
      <c r="I808" s="4" t="s">
        <v>2496</v>
      </c>
      <c r="J808" s="4" t="s">
        <v>3314</v>
      </c>
      <c r="K808" s="4" t="s">
        <v>349</v>
      </c>
      <c r="L808" s="4" t="s">
        <v>694</v>
      </c>
    </row>
    <row r="809" spans="1:12">
      <c r="A809" s="4">
        <v>808</v>
      </c>
      <c r="B809" s="4" t="s">
        <v>130</v>
      </c>
      <c r="C809" s="4" t="s">
        <v>3315</v>
      </c>
      <c r="D809" s="4" t="s">
        <v>3316</v>
      </c>
      <c r="E809" s="4" t="s">
        <v>3315</v>
      </c>
      <c r="F809" s="4" t="s">
        <v>3316</v>
      </c>
      <c r="G809" s="4" t="s">
        <v>3317</v>
      </c>
      <c r="H809" s="4" t="s">
        <v>3318</v>
      </c>
      <c r="I809" s="4" t="s">
        <v>3319</v>
      </c>
      <c r="J809" s="4" t="s">
        <v>1410</v>
      </c>
      <c r="K809" s="4" t="s">
        <v>349</v>
      </c>
      <c r="L809" s="4" t="s">
        <v>694</v>
      </c>
    </row>
    <row r="810" spans="1:12">
      <c r="A810" s="4">
        <v>809</v>
      </c>
      <c r="B810" s="4" t="s">
        <v>130</v>
      </c>
      <c r="C810" s="4" t="s">
        <v>3315</v>
      </c>
      <c r="D810" s="4" t="s">
        <v>3316</v>
      </c>
      <c r="E810" s="4" t="s">
        <v>3315</v>
      </c>
      <c r="F810" s="4" t="s">
        <v>3316</v>
      </c>
      <c r="G810" s="4" t="s">
        <v>3320</v>
      </c>
      <c r="H810" s="4" t="s">
        <v>3321</v>
      </c>
      <c r="I810" s="4" t="s">
        <v>3322</v>
      </c>
      <c r="J810" s="4" t="s">
        <v>3323</v>
      </c>
      <c r="K810" s="4" t="s">
        <v>349</v>
      </c>
      <c r="L810" s="4" t="s">
        <v>694</v>
      </c>
    </row>
    <row r="811" spans="1:12">
      <c r="A811" s="4">
        <v>810</v>
      </c>
      <c r="B811" s="4" t="s">
        <v>130</v>
      </c>
      <c r="C811" s="4" t="s">
        <v>3324</v>
      </c>
      <c r="D811" s="4" t="s">
        <v>3325</v>
      </c>
      <c r="E811" s="4" t="s">
        <v>3324</v>
      </c>
      <c r="F811" s="4" t="s">
        <v>3325</v>
      </c>
      <c r="G811" s="4" t="s">
        <v>3326</v>
      </c>
      <c r="H811" s="4" t="s">
        <v>3327</v>
      </c>
      <c r="I811" s="4" t="s">
        <v>3328</v>
      </c>
      <c r="J811" s="4" t="s">
        <v>3329</v>
      </c>
      <c r="K811" s="4" t="s">
        <v>349</v>
      </c>
      <c r="L811" s="4" t="s">
        <v>694</v>
      </c>
    </row>
    <row r="812" spans="1:12">
      <c r="A812" s="4">
        <v>811</v>
      </c>
      <c r="B812" s="4" t="s">
        <v>130</v>
      </c>
      <c r="C812" s="4" t="s">
        <v>3324</v>
      </c>
      <c r="D812" s="4" t="s">
        <v>3325</v>
      </c>
      <c r="E812" s="4" t="s">
        <v>3324</v>
      </c>
      <c r="F812" s="4" t="s">
        <v>3325</v>
      </c>
      <c r="G812" s="4" t="s">
        <v>3330</v>
      </c>
      <c r="H812" s="4" t="s">
        <v>3331</v>
      </c>
      <c r="I812" s="4" t="s">
        <v>3332</v>
      </c>
      <c r="J812" s="4" t="s">
        <v>3329</v>
      </c>
      <c r="K812" s="4" t="s">
        <v>349</v>
      </c>
      <c r="L812" s="4" t="s">
        <v>694</v>
      </c>
    </row>
    <row r="813" spans="1:12">
      <c r="A813" s="4">
        <v>812</v>
      </c>
      <c r="B813" s="4" t="s">
        <v>130</v>
      </c>
      <c r="C813" s="4" t="s">
        <v>3324</v>
      </c>
      <c r="D813" s="4" t="s">
        <v>3325</v>
      </c>
      <c r="E813" s="4" t="s">
        <v>3324</v>
      </c>
      <c r="F813" s="4" t="s">
        <v>3325</v>
      </c>
      <c r="G813" s="4" t="s">
        <v>3333</v>
      </c>
      <c r="H813" s="4" t="s">
        <v>2637</v>
      </c>
      <c r="I813" s="4" t="s">
        <v>3334</v>
      </c>
      <c r="J813" s="4" t="s">
        <v>3329</v>
      </c>
      <c r="K813" s="4" t="s">
        <v>303</v>
      </c>
      <c r="L813" s="4" t="s">
        <v>694</v>
      </c>
    </row>
    <row r="814" spans="1:12">
      <c r="A814" s="4">
        <v>813</v>
      </c>
      <c r="B814" s="4" t="s">
        <v>130</v>
      </c>
      <c r="C814" s="4" t="s">
        <v>3324</v>
      </c>
      <c r="D814" s="4" t="s">
        <v>3325</v>
      </c>
      <c r="E814" s="4" t="s">
        <v>3324</v>
      </c>
      <c r="F814" s="4" t="s">
        <v>3325</v>
      </c>
      <c r="G814" s="4" t="s">
        <v>3335</v>
      </c>
      <c r="H814" s="4" t="s">
        <v>3336</v>
      </c>
      <c r="I814" s="4" t="s">
        <v>3337</v>
      </c>
      <c r="J814" s="4" t="s">
        <v>3329</v>
      </c>
      <c r="K814" s="4" t="s">
        <v>349</v>
      </c>
      <c r="L814" s="4" t="s">
        <v>694</v>
      </c>
    </row>
    <row r="815" spans="1:12">
      <c r="A815" s="4">
        <v>814</v>
      </c>
      <c r="B815" s="4" t="s">
        <v>130</v>
      </c>
      <c r="C815" s="4" t="s">
        <v>3324</v>
      </c>
      <c r="D815" s="4" t="s">
        <v>3325</v>
      </c>
      <c r="E815" s="4" t="s">
        <v>3324</v>
      </c>
      <c r="F815" s="4" t="s">
        <v>3325</v>
      </c>
      <c r="G815" s="4" t="s">
        <v>3338</v>
      </c>
      <c r="H815" s="4" t="s">
        <v>3339</v>
      </c>
      <c r="I815" s="4" t="s">
        <v>3340</v>
      </c>
      <c r="J815" s="4" t="s">
        <v>3329</v>
      </c>
      <c r="K815" s="4" t="s">
        <v>349</v>
      </c>
      <c r="L815" s="4" t="s">
        <v>694</v>
      </c>
    </row>
    <row r="816" spans="1:12">
      <c r="A816" s="4">
        <v>815</v>
      </c>
      <c r="B816" s="4" t="s">
        <v>130</v>
      </c>
      <c r="C816" s="4" t="s">
        <v>3324</v>
      </c>
      <c r="D816" s="4" t="s">
        <v>3325</v>
      </c>
      <c r="E816" s="4" t="s">
        <v>3324</v>
      </c>
      <c r="F816" s="4" t="s">
        <v>3325</v>
      </c>
      <c r="G816" s="4" t="s">
        <v>3341</v>
      </c>
      <c r="H816" s="4" t="s">
        <v>3342</v>
      </c>
      <c r="I816" s="4" t="s">
        <v>3343</v>
      </c>
      <c r="J816" s="4" t="s">
        <v>2731</v>
      </c>
      <c r="K816" s="4" t="s">
        <v>349</v>
      </c>
      <c r="L816" s="4" t="s">
        <v>694</v>
      </c>
    </row>
    <row r="817" spans="1:12">
      <c r="A817" s="4">
        <v>816</v>
      </c>
      <c r="B817" s="4" t="s">
        <v>130</v>
      </c>
      <c r="C817" s="4" t="s">
        <v>3324</v>
      </c>
      <c r="D817" s="4" t="s">
        <v>3325</v>
      </c>
      <c r="E817" s="4" t="s">
        <v>3324</v>
      </c>
      <c r="F817" s="4" t="s">
        <v>3325</v>
      </c>
      <c r="G817" s="4" t="s">
        <v>3344</v>
      </c>
      <c r="H817" s="4" t="s">
        <v>3345</v>
      </c>
      <c r="I817" s="4" t="s">
        <v>3346</v>
      </c>
      <c r="J817" s="4" t="s">
        <v>2776</v>
      </c>
      <c r="K817" s="4" t="s">
        <v>349</v>
      </c>
      <c r="L817" s="4" t="s">
        <v>694</v>
      </c>
    </row>
    <row r="818" spans="1:12">
      <c r="A818" s="4">
        <v>817</v>
      </c>
      <c r="B818" s="4" t="s">
        <v>130</v>
      </c>
      <c r="C818" s="4" t="s">
        <v>3324</v>
      </c>
      <c r="D818" s="4" t="s">
        <v>3325</v>
      </c>
      <c r="E818" s="4" t="s">
        <v>3324</v>
      </c>
      <c r="F818" s="4" t="s">
        <v>3325</v>
      </c>
      <c r="G818" s="4" t="s">
        <v>3347</v>
      </c>
      <c r="H818" s="4" t="s">
        <v>3348</v>
      </c>
      <c r="I818" s="4" t="s">
        <v>3349</v>
      </c>
      <c r="J818" s="4" t="s">
        <v>2776</v>
      </c>
      <c r="K818" s="4" t="s">
        <v>349</v>
      </c>
      <c r="L818" s="4" t="s">
        <v>694</v>
      </c>
    </row>
    <row r="819" spans="1:12">
      <c r="A819" s="4">
        <v>818</v>
      </c>
      <c r="B819" s="4" t="s">
        <v>130</v>
      </c>
      <c r="C819" s="4" t="s">
        <v>3324</v>
      </c>
      <c r="D819" s="4" t="s">
        <v>3325</v>
      </c>
      <c r="E819" s="4" t="s">
        <v>3324</v>
      </c>
      <c r="F819" s="4" t="s">
        <v>3325</v>
      </c>
      <c r="G819" s="4" t="s">
        <v>3350</v>
      </c>
      <c r="H819" s="4" t="s">
        <v>3351</v>
      </c>
      <c r="I819" s="4" t="s">
        <v>3352</v>
      </c>
      <c r="J819" s="4" t="s">
        <v>3329</v>
      </c>
      <c r="K819" s="4" t="s">
        <v>349</v>
      </c>
      <c r="L819" s="4" t="s">
        <v>694</v>
      </c>
    </row>
    <row r="820" spans="1:12">
      <c r="A820" s="4">
        <v>819</v>
      </c>
      <c r="B820" s="4" t="s">
        <v>130</v>
      </c>
      <c r="C820" s="4" t="s">
        <v>3353</v>
      </c>
      <c r="D820" s="4" t="s">
        <v>3354</v>
      </c>
      <c r="E820" s="4" t="s">
        <v>3353</v>
      </c>
      <c r="F820" s="4" t="s">
        <v>3354</v>
      </c>
      <c r="G820" s="4" t="s">
        <v>3355</v>
      </c>
      <c r="H820" s="4" t="s">
        <v>3356</v>
      </c>
      <c r="I820" s="4" t="s">
        <v>1377</v>
      </c>
      <c r="J820" s="4" t="s">
        <v>3357</v>
      </c>
      <c r="K820" s="4" t="s">
        <v>303</v>
      </c>
      <c r="L820" s="4" t="s">
        <v>694</v>
      </c>
    </row>
    <row r="821" spans="1:12">
      <c r="A821" s="4">
        <v>820</v>
      </c>
      <c r="B821" s="4" t="s">
        <v>130</v>
      </c>
      <c r="C821" s="4" t="s">
        <v>3353</v>
      </c>
      <c r="D821" s="4" t="s">
        <v>3354</v>
      </c>
      <c r="E821" s="4" t="s">
        <v>3353</v>
      </c>
      <c r="F821" s="4" t="s">
        <v>3354</v>
      </c>
      <c r="G821" s="4" t="s">
        <v>3355</v>
      </c>
      <c r="H821" s="4" t="s">
        <v>3356</v>
      </c>
      <c r="I821" s="4" t="s">
        <v>1377</v>
      </c>
      <c r="J821" s="4" t="s">
        <v>3357</v>
      </c>
      <c r="K821" s="4" t="s">
        <v>349</v>
      </c>
      <c r="L821" s="4" t="s">
        <v>694</v>
      </c>
    </row>
    <row r="822" spans="1:12">
      <c r="A822" s="4">
        <v>821</v>
      </c>
      <c r="B822" s="4" t="s">
        <v>130</v>
      </c>
      <c r="C822" s="4" t="s">
        <v>3353</v>
      </c>
      <c r="D822" s="4" t="s">
        <v>3354</v>
      </c>
      <c r="E822" s="4" t="s">
        <v>3353</v>
      </c>
      <c r="F822" s="4" t="s">
        <v>3354</v>
      </c>
      <c r="G822" s="4" t="s">
        <v>3358</v>
      </c>
      <c r="H822" s="4" t="s">
        <v>3359</v>
      </c>
      <c r="I822" s="4" t="s">
        <v>3360</v>
      </c>
      <c r="J822" s="4" t="s">
        <v>3361</v>
      </c>
      <c r="K822" s="4" t="s">
        <v>349</v>
      </c>
      <c r="L822" s="4" t="s">
        <v>694</v>
      </c>
    </row>
    <row r="823" spans="1:12">
      <c r="A823" s="4">
        <v>822</v>
      </c>
      <c r="B823" s="4" t="s">
        <v>130</v>
      </c>
      <c r="C823" s="4" t="s">
        <v>3353</v>
      </c>
      <c r="D823" s="4" t="s">
        <v>3354</v>
      </c>
      <c r="E823" s="4" t="s">
        <v>3353</v>
      </c>
      <c r="F823" s="4" t="s">
        <v>3354</v>
      </c>
      <c r="G823" s="4" t="s">
        <v>3362</v>
      </c>
      <c r="H823" s="4" t="s">
        <v>3363</v>
      </c>
      <c r="I823" s="4" t="s">
        <v>1414</v>
      </c>
      <c r="J823" s="4" t="s">
        <v>3364</v>
      </c>
      <c r="K823" s="4" t="s">
        <v>349</v>
      </c>
      <c r="L823" s="4" t="s">
        <v>694</v>
      </c>
    </row>
    <row r="824" spans="1:12">
      <c r="A824" s="4">
        <v>823</v>
      </c>
      <c r="B824" s="4" t="s">
        <v>130</v>
      </c>
      <c r="C824" s="4" t="s">
        <v>3353</v>
      </c>
      <c r="D824" s="4" t="s">
        <v>3354</v>
      </c>
      <c r="E824" s="4" t="s">
        <v>3353</v>
      </c>
      <c r="F824" s="4" t="s">
        <v>3354</v>
      </c>
      <c r="G824" s="4" t="s">
        <v>3365</v>
      </c>
      <c r="H824" s="4" t="s">
        <v>3366</v>
      </c>
      <c r="I824" s="4" t="s">
        <v>3367</v>
      </c>
      <c r="J824" s="4" t="s">
        <v>3361</v>
      </c>
      <c r="K824" s="4" t="s">
        <v>349</v>
      </c>
      <c r="L824" s="4" t="s">
        <v>694</v>
      </c>
    </row>
    <row r="825" spans="1:12">
      <c r="A825" s="4">
        <v>824</v>
      </c>
      <c r="B825" s="4" t="s">
        <v>130</v>
      </c>
      <c r="C825" s="4" t="s">
        <v>3353</v>
      </c>
      <c r="D825" s="4" t="s">
        <v>3354</v>
      </c>
      <c r="E825" s="4" t="s">
        <v>3353</v>
      </c>
      <c r="F825" s="4" t="s">
        <v>3354</v>
      </c>
      <c r="G825" s="4" t="s">
        <v>1692</v>
      </c>
      <c r="H825" s="4" t="s">
        <v>1693</v>
      </c>
      <c r="I825" s="4" t="s">
        <v>692</v>
      </c>
      <c r="J825" s="4" t="s">
        <v>1694</v>
      </c>
      <c r="K825" s="4" t="s">
        <v>349</v>
      </c>
      <c r="L825" s="4" t="s">
        <v>694</v>
      </c>
    </row>
    <row r="826" spans="1:12">
      <c r="A826" s="4">
        <v>825</v>
      </c>
      <c r="B826" s="4" t="s">
        <v>130</v>
      </c>
      <c r="C826" s="4" t="s">
        <v>3353</v>
      </c>
      <c r="D826" s="4" t="s">
        <v>3354</v>
      </c>
      <c r="E826" s="4" t="s">
        <v>3353</v>
      </c>
      <c r="F826" s="4" t="s">
        <v>3354</v>
      </c>
      <c r="G826" s="4" t="s">
        <v>3368</v>
      </c>
      <c r="H826" s="4" t="s">
        <v>3369</v>
      </c>
      <c r="I826" s="4" t="s">
        <v>3370</v>
      </c>
      <c r="J826" s="4" t="s">
        <v>1792</v>
      </c>
      <c r="K826" s="4" t="s">
        <v>349</v>
      </c>
      <c r="L826" s="4" t="s">
        <v>694</v>
      </c>
    </row>
    <row r="827" spans="1:12">
      <c r="A827" s="4">
        <v>826</v>
      </c>
      <c r="B827" s="4" t="s">
        <v>130</v>
      </c>
      <c r="C827" s="4" t="s">
        <v>3353</v>
      </c>
      <c r="D827" s="4" t="s">
        <v>3354</v>
      </c>
      <c r="E827" s="4" t="s">
        <v>3353</v>
      </c>
      <c r="F827" s="4" t="s">
        <v>3354</v>
      </c>
      <c r="G827" s="4" t="s">
        <v>3371</v>
      </c>
      <c r="H827" s="4" t="s">
        <v>3372</v>
      </c>
      <c r="I827" s="4" t="s">
        <v>3373</v>
      </c>
      <c r="J827" s="4" t="s">
        <v>1792</v>
      </c>
      <c r="K827" s="4" t="s">
        <v>349</v>
      </c>
      <c r="L827" s="4" t="s">
        <v>694</v>
      </c>
    </row>
    <row r="828" spans="1:12">
      <c r="A828" s="4">
        <v>827</v>
      </c>
      <c r="B828" s="4" t="s">
        <v>130</v>
      </c>
      <c r="C828" s="4" t="s">
        <v>3353</v>
      </c>
      <c r="D828" s="4" t="s">
        <v>3354</v>
      </c>
      <c r="E828" s="4" t="s">
        <v>3353</v>
      </c>
      <c r="F828" s="4" t="s">
        <v>3354</v>
      </c>
      <c r="G828" s="4" t="s">
        <v>3374</v>
      </c>
      <c r="H828" s="4" t="s">
        <v>3375</v>
      </c>
      <c r="I828" s="4" t="s">
        <v>3376</v>
      </c>
      <c r="J828" s="4" t="s">
        <v>3361</v>
      </c>
      <c r="K828" s="4" t="s">
        <v>349</v>
      </c>
      <c r="L828" s="4" t="s">
        <v>694</v>
      </c>
    </row>
    <row r="829" spans="1:12">
      <c r="A829" s="4">
        <v>828</v>
      </c>
      <c r="B829" s="4" t="s">
        <v>130</v>
      </c>
      <c r="C829" s="4" t="s">
        <v>3353</v>
      </c>
      <c r="D829" s="4" t="s">
        <v>3354</v>
      </c>
      <c r="E829" s="4" t="s">
        <v>3353</v>
      </c>
      <c r="F829" s="4" t="s">
        <v>3354</v>
      </c>
      <c r="G829" s="4" t="s">
        <v>3377</v>
      </c>
      <c r="H829" s="4" t="s">
        <v>3378</v>
      </c>
      <c r="I829" s="4" t="s">
        <v>3379</v>
      </c>
      <c r="J829" s="4" t="s">
        <v>3361</v>
      </c>
      <c r="K829" s="4" t="s">
        <v>349</v>
      </c>
      <c r="L829" s="4" t="s">
        <v>694</v>
      </c>
    </row>
    <row r="830" spans="1:12">
      <c r="A830" s="4">
        <v>829</v>
      </c>
      <c r="B830" s="4" t="s">
        <v>130</v>
      </c>
      <c r="C830" s="4" t="s">
        <v>3353</v>
      </c>
      <c r="D830" s="4" t="s">
        <v>3354</v>
      </c>
      <c r="E830" s="4" t="s">
        <v>3353</v>
      </c>
      <c r="F830" s="4" t="s">
        <v>3354</v>
      </c>
      <c r="G830" s="4" t="s">
        <v>3380</v>
      </c>
      <c r="H830" s="4" t="s">
        <v>3381</v>
      </c>
      <c r="I830" s="4" t="s">
        <v>3382</v>
      </c>
      <c r="J830" s="4" t="s">
        <v>3361</v>
      </c>
      <c r="K830" s="4" t="s">
        <v>349</v>
      </c>
      <c r="L830" s="4" t="s">
        <v>694</v>
      </c>
    </row>
    <row r="831" spans="1:12">
      <c r="A831" s="4">
        <v>830</v>
      </c>
      <c r="B831" s="4" t="s">
        <v>130</v>
      </c>
      <c r="C831" s="4" t="s">
        <v>3353</v>
      </c>
      <c r="D831" s="4" t="s">
        <v>3354</v>
      </c>
      <c r="E831" s="4" t="s">
        <v>3353</v>
      </c>
      <c r="F831" s="4" t="s">
        <v>3354</v>
      </c>
      <c r="G831" s="4" t="s">
        <v>3383</v>
      </c>
      <c r="H831" s="4" t="s">
        <v>3384</v>
      </c>
      <c r="I831" s="4" t="s">
        <v>3385</v>
      </c>
      <c r="J831" s="4" t="s">
        <v>3361</v>
      </c>
      <c r="K831" s="4" t="s">
        <v>349</v>
      </c>
      <c r="L831" s="4" t="s">
        <v>694</v>
      </c>
    </row>
    <row r="832" spans="1:12">
      <c r="A832" s="4">
        <v>831</v>
      </c>
      <c r="B832" s="4" t="s">
        <v>130</v>
      </c>
      <c r="C832" s="4" t="s">
        <v>3353</v>
      </c>
      <c r="D832" s="4" t="s">
        <v>3354</v>
      </c>
      <c r="E832" s="4" t="s">
        <v>3353</v>
      </c>
      <c r="F832" s="4" t="s">
        <v>3354</v>
      </c>
      <c r="G832" s="4" t="s">
        <v>3386</v>
      </c>
      <c r="H832" s="4" t="s">
        <v>3387</v>
      </c>
      <c r="I832" s="4" t="s">
        <v>3388</v>
      </c>
      <c r="J832" s="4" t="s">
        <v>3361</v>
      </c>
      <c r="K832" s="4" t="s">
        <v>349</v>
      </c>
      <c r="L832" s="4" t="s">
        <v>694</v>
      </c>
    </row>
    <row r="833" spans="1:12">
      <c r="A833" s="4">
        <v>832</v>
      </c>
      <c r="B833" s="4" t="s">
        <v>130</v>
      </c>
      <c r="C833" s="4" t="s">
        <v>3353</v>
      </c>
      <c r="D833" s="4" t="s">
        <v>3354</v>
      </c>
      <c r="E833" s="4" t="s">
        <v>3353</v>
      </c>
      <c r="F833" s="4" t="s">
        <v>3354</v>
      </c>
      <c r="G833" s="4" t="s">
        <v>3389</v>
      </c>
      <c r="H833" s="4" t="s">
        <v>3390</v>
      </c>
      <c r="I833" s="4" t="s">
        <v>3391</v>
      </c>
      <c r="J833" s="4" t="s">
        <v>3361</v>
      </c>
      <c r="K833" s="4" t="s">
        <v>349</v>
      </c>
      <c r="L833" s="4" t="s">
        <v>694</v>
      </c>
    </row>
    <row r="834" spans="1:12">
      <c r="A834" s="4">
        <v>833</v>
      </c>
      <c r="B834" s="4" t="s">
        <v>130</v>
      </c>
      <c r="C834" s="4" t="s">
        <v>3353</v>
      </c>
      <c r="D834" s="4" t="s">
        <v>3354</v>
      </c>
      <c r="E834" s="4" t="s">
        <v>3353</v>
      </c>
      <c r="F834" s="4" t="s">
        <v>3354</v>
      </c>
      <c r="G834" s="4" t="s">
        <v>3392</v>
      </c>
      <c r="H834" s="4" t="s">
        <v>3393</v>
      </c>
      <c r="I834" s="4" t="s">
        <v>3394</v>
      </c>
      <c r="J834" s="4" t="s">
        <v>3361</v>
      </c>
      <c r="K834" s="4" t="s">
        <v>349</v>
      </c>
      <c r="L834" s="4" t="s">
        <v>694</v>
      </c>
    </row>
    <row r="835" spans="1:12">
      <c r="A835" s="4">
        <v>834</v>
      </c>
      <c r="B835" s="4" t="s">
        <v>130</v>
      </c>
      <c r="C835" s="4" t="s">
        <v>3353</v>
      </c>
      <c r="D835" s="4" t="s">
        <v>3354</v>
      </c>
      <c r="E835" s="4" t="s">
        <v>3353</v>
      </c>
      <c r="F835" s="4" t="s">
        <v>3354</v>
      </c>
      <c r="G835" s="4" t="s">
        <v>3395</v>
      </c>
      <c r="H835" s="4" t="s">
        <v>3396</v>
      </c>
      <c r="I835" s="4" t="s">
        <v>3397</v>
      </c>
      <c r="J835" s="4" t="s">
        <v>3361</v>
      </c>
      <c r="K835" s="4" t="s">
        <v>349</v>
      </c>
      <c r="L835" s="4" t="s">
        <v>694</v>
      </c>
    </row>
    <row r="836" spans="1:12">
      <c r="A836" s="4">
        <v>835</v>
      </c>
      <c r="B836" s="4" t="s">
        <v>130</v>
      </c>
      <c r="C836" s="4" t="s">
        <v>3353</v>
      </c>
      <c r="D836" s="4" t="s">
        <v>3354</v>
      </c>
      <c r="E836" s="4" t="s">
        <v>3353</v>
      </c>
      <c r="F836" s="4" t="s">
        <v>3354</v>
      </c>
      <c r="G836" s="4" t="s">
        <v>3398</v>
      </c>
      <c r="H836" s="4" t="s">
        <v>3399</v>
      </c>
      <c r="I836" s="4" t="s">
        <v>3400</v>
      </c>
      <c r="J836" s="4" t="s">
        <v>3361</v>
      </c>
      <c r="K836" s="4" t="s">
        <v>303</v>
      </c>
      <c r="L836" s="4" t="s">
        <v>694</v>
      </c>
    </row>
    <row r="837" spans="1:12">
      <c r="A837" s="4">
        <v>836</v>
      </c>
      <c r="B837" s="4" t="s">
        <v>130</v>
      </c>
      <c r="C837" s="4" t="s">
        <v>3353</v>
      </c>
      <c r="D837" s="4" t="s">
        <v>3354</v>
      </c>
      <c r="E837" s="4" t="s">
        <v>3353</v>
      </c>
      <c r="F837" s="4" t="s">
        <v>3354</v>
      </c>
      <c r="G837" s="4" t="s">
        <v>3401</v>
      </c>
      <c r="H837" s="4" t="s">
        <v>2799</v>
      </c>
      <c r="I837" s="4" t="s">
        <v>3402</v>
      </c>
      <c r="J837" s="4" t="s">
        <v>3361</v>
      </c>
      <c r="K837" s="4" t="s">
        <v>349</v>
      </c>
      <c r="L837" s="4" t="s">
        <v>694</v>
      </c>
    </row>
    <row r="838" spans="1:12">
      <c r="A838" s="4">
        <v>837</v>
      </c>
      <c r="B838" s="4" t="s">
        <v>130</v>
      </c>
      <c r="C838" s="4" t="s">
        <v>3353</v>
      </c>
      <c r="D838" s="4" t="s">
        <v>3354</v>
      </c>
      <c r="E838" s="4" t="s">
        <v>3353</v>
      </c>
      <c r="F838" s="4" t="s">
        <v>3354</v>
      </c>
      <c r="G838" s="4" t="s">
        <v>3403</v>
      </c>
      <c r="H838" s="4" t="s">
        <v>885</v>
      </c>
      <c r="I838" s="4" t="s">
        <v>3404</v>
      </c>
      <c r="J838" s="4" t="s">
        <v>3361</v>
      </c>
      <c r="K838" s="4" t="s">
        <v>347</v>
      </c>
      <c r="L838" s="4" t="s">
        <v>694</v>
      </c>
    </row>
    <row r="839" spans="1:12">
      <c r="A839" s="4">
        <v>838</v>
      </c>
      <c r="B839" s="4" t="s">
        <v>130</v>
      </c>
      <c r="C839" s="4" t="s">
        <v>3353</v>
      </c>
      <c r="D839" s="4" t="s">
        <v>3354</v>
      </c>
      <c r="E839" s="4" t="s">
        <v>3353</v>
      </c>
      <c r="F839" s="4" t="s">
        <v>3354</v>
      </c>
      <c r="G839" s="4" t="s">
        <v>3405</v>
      </c>
      <c r="H839" s="4" t="s">
        <v>3406</v>
      </c>
      <c r="I839" s="4" t="s">
        <v>3407</v>
      </c>
      <c r="J839" s="4" t="s">
        <v>3361</v>
      </c>
      <c r="K839" s="4" t="s">
        <v>349</v>
      </c>
      <c r="L839" s="4" t="s">
        <v>694</v>
      </c>
    </row>
    <row r="840" spans="1:12">
      <c r="A840" s="4">
        <v>839</v>
      </c>
      <c r="B840" s="4" t="s">
        <v>130</v>
      </c>
      <c r="C840" s="4" t="s">
        <v>3353</v>
      </c>
      <c r="D840" s="4" t="s">
        <v>3354</v>
      </c>
      <c r="E840" s="4" t="s">
        <v>3353</v>
      </c>
      <c r="F840" s="4" t="s">
        <v>3354</v>
      </c>
      <c r="G840" s="4" t="s">
        <v>3408</v>
      </c>
      <c r="H840" s="4" t="s">
        <v>3409</v>
      </c>
      <c r="I840" s="4" t="s">
        <v>3410</v>
      </c>
      <c r="J840" s="4" t="s">
        <v>3361</v>
      </c>
      <c r="K840" s="4" t="s">
        <v>349</v>
      </c>
      <c r="L840" s="4" t="s">
        <v>694</v>
      </c>
    </row>
    <row r="841" spans="1:12">
      <c r="A841" s="4">
        <v>840</v>
      </c>
      <c r="B841" s="4" t="s">
        <v>130</v>
      </c>
      <c r="C841" s="4" t="s">
        <v>3353</v>
      </c>
      <c r="D841" s="4" t="s">
        <v>3354</v>
      </c>
      <c r="E841" s="4" t="s">
        <v>3353</v>
      </c>
      <c r="F841" s="4" t="s">
        <v>3354</v>
      </c>
      <c r="G841" s="4" t="s">
        <v>1486</v>
      </c>
      <c r="H841" s="4" t="s">
        <v>1487</v>
      </c>
      <c r="I841" s="4" t="s">
        <v>1488</v>
      </c>
      <c r="J841" s="4" t="s">
        <v>1489</v>
      </c>
      <c r="K841" s="4" t="s">
        <v>303</v>
      </c>
      <c r="L841" s="4" t="s">
        <v>694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65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46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6_1">
    <tabColor indexed="31"/>
    <pageSetUpPr fitToPage="1"/>
  </sheetPr>
  <dimension ref="A1:AJ31"/>
  <sheetViews>
    <sheetView showGridLines="0" topLeftCell="I4" zoomScaleNormal="100" workbookViewId="0"/>
  </sheetViews>
  <sheetFormatPr defaultColWidth="10.5703125" defaultRowHeight="14.25"/>
  <cols>
    <col min="1" max="6" width="10.5703125" style="486" hidden="1" customWidth="1"/>
    <col min="7" max="8" width="9.140625" style="586" hidden="1" customWidth="1"/>
    <col min="9" max="9" width="3.7109375" style="112" customWidth="1"/>
    <col min="10" max="10" width="3.85546875" style="102" customWidth="1"/>
    <col min="11" max="11" width="3.7109375" style="102" customWidth="1"/>
    <col min="12" max="12" width="12.7109375" style="43" customWidth="1"/>
    <col min="13" max="13" width="52.7109375" style="43" customWidth="1"/>
    <col min="14" max="14" width="1" style="43" hidden="1" customWidth="1"/>
    <col min="15" max="15" width="17.7109375" style="43" hidden="1" customWidth="1"/>
    <col min="16" max="17" width="18.140625" style="43" hidden="1" customWidth="1"/>
    <col min="18" max="18" width="12.28515625" style="43" customWidth="1"/>
    <col min="19" max="19" width="6.42578125" style="43" customWidth="1"/>
    <col min="20" max="20" width="12.28515625" style="43" customWidth="1"/>
    <col min="21" max="21" width="14.28515625" style="43" hidden="1" customWidth="1"/>
    <col min="22" max="22" width="3.7109375" style="43" customWidth="1"/>
    <col min="23" max="23" width="11.140625" style="43" bestFit="1" customWidth="1"/>
    <col min="24" max="25" width="10.5703125" style="486"/>
    <col min="26" max="26" width="11.140625" style="486" customWidth="1"/>
    <col min="27" max="34" width="10.5703125" style="486"/>
    <col min="35" max="16384" width="10.5703125" style="43"/>
  </cols>
  <sheetData>
    <row r="1" spans="1:34" hidden="1">
      <c r="Q1" s="484"/>
      <c r="R1" s="484"/>
    </row>
    <row r="2" spans="1:34" hidden="1">
      <c r="U2" s="484"/>
    </row>
    <row r="3" spans="1:34" hidden="1"/>
    <row r="4" spans="1:34" ht="27" customHeight="1">
      <c r="J4" s="101"/>
      <c r="K4" s="101"/>
      <c r="L4" s="44"/>
      <c r="M4" s="44"/>
      <c r="N4" s="44"/>
      <c r="O4" s="118"/>
      <c r="P4" s="118"/>
      <c r="Q4" s="118"/>
      <c r="R4" s="118"/>
      <c r="S4" s="118"/>
      <c r="T4" s="118"/>
      <c r="U4" s="118"/>
    </row>
    <row r="5" spans="1:34" ht="45" customHeight="1">
      <c r="J5" s="101"/>
      <c r="K5" s="101"/>
      <c r="L5" s="766"/>
      <c r="M5" s="767"/>
      <c r="N5" s="767"/>
      <c r="O5" s="767"/>
      <c r="P5" s="767"/>
      <c r="Q5" s="767"/>
      <c r="R5" s="767"/>
      <c r="S5" s="767"/>
      <c r="T5" s="768"/>
      <c r="U5" s="768"/>
    </row>
    <row r="6" spans="1:34" ht="15" customHeight="1">
      <c r="J6" s="101"/>
      <c r="K6" s="101"/>
      <c r="L6" s="732" t="str">
        <f>IF(org=0,"Не определено",org)</f>
        <v>ООО "КСК"</v>
      </c>
      <c r="M6" s="733"/>
      <c r="N6" s="733"/>
      <c r="O6" s="733"/>
      <c r="P6" s="733"/>
      <c r="Q6" s="733"/>
      <c r="R6" s="733"/>
      <c r="S6" s="733"/>
      <c r="T6" s="734"/>
      <c r="U6" s="734"/>
    </row>
    <row r="7" spans="1:34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98"/>
    </row>
    <row r="8" spans="1:34" s="370" customFormat="1" ht="17.100000000000001" hidden="1" customHeight="1">
      <c r="A8" s="585"/>
      <c r="B8" s="585"/>
      <c r="C8" s="585"/>
      <c r="D8" s="585"/>
      <c r="E8" s="585"/>
      <c r="F8" s="585"/>
      <c r="G8" s="585"/>
      <c r="H8" s="585"/>
      <c r="L8" s="449" t="s">
        <v>440</v>
      </c>
      <c r="M8" s="401"/>
      <c r="P8" s="448"/>
      <c r="Q8" s="448"/>
      <c r="R8" s="448"/>
      <c r="S8" s="448"/>
      <c r="T8" s="448"/>
      <c r="U8" s="448"/>
      <c r="X8" s="585"/>
      <c r="Y8" s="585"/>
      <c r="Z8" s="585"/>
      <c r="AA8" s="585"/>
      <c r="AB8" s="585"/>
      <c r="AC8" s="585"/>
      <c r="AD8" s="585"/>
      <c r="AE8" s="585"/>
      <c r="AF8" s="585"/>
      <c r="AG8" s="585"/>
      <c r="AH8" s="585"/>
    </row>
    <row r="9" spans="1:34" s="370" customFormat="1" ht="0.2" hidden="1" customHeight="1">
      <c r="A9" s="585"/>
      <c r="B9" s="585"/>
      <c r="C9" s="585"/>
      <c r="D9" s="585"/>
      <c r="E9" s="585"/>
      <c r="F9" s="585"/>
      <c r="G9" s="585"/>
      <c r="H9" s="585"/>
      <c r="L9" s="745"/>
      <c r="M9" s="745"/>
      <c r="N9" s="270"/>
      <c r="O9" s="448"/>
      <c r="P9" s="448"/>
      <c r="Q9" s="448"/>
      <c r="R9" s="448"/>
      <c r="S9" s="448"/>
      <c r="T9" s="448"/>
      <c r="U9" s="448"/>
      <c r="X9" s="585"/>
      <c r="Y9" s="585"/>
      <c r="Z9" s="585"/>
      <c r="AA9" s="585"/>
      <c r="AB9" s="585"/>
      <c r="AC9" s="585"/>
      <c r="AD9" s="585"/>
      <c r="AE9" s="585"/>
      <c r="AF9" s="585"/>
      <c r="AG9" s="585"/>
      <c r="AH9" s="585"/>
    </row>
    <row r="10" spans="1:34" s="370" customFormat="1" ht="15.75" hidden="1" customHeight="1">
      <c r="A10" s="585"/>
      <c r="B10" s="585"/>
      <c r="C10" s="585"/>
      <c r="D10" s="585"/>
      <c r="E10" s="585"/>
      <c r="F10" s="585"/>
      <c r="G10" s="585"/>
      <c r="H10" s="585"/>
      <c r="L10" s="745"/>
      <c r="M10" s="745"/>
      <c r="N10" s="270"/>
      <c r="O10" s="448"/>
      <c r="P10" s="448"/>
      <c r="Q10" s="448"/>
      <c r="R10" s="448"/>
      <c r="S10" s="448"/>
      <c r="T10" s="448"/>
      <c r="U10" s="448"/>
      <c r="X10" s="585"/>
      <c r="Y10" s="585"/>
      <c r="Z10" s="585"/>
      <c r="AA10" s="585"/>
      <c r="AB10" s="585"/>
      <c r="AC10" s="585"/>
      <c r="AD10" s="585"/>
      <c r="AE10" s="585"/>
      <c r="AF10" s="585"/>
      <c r="AG10" s="585"/>
      <c r="AH10" s="585"/>
    </row>
    <row r="11" spans="1:34" s="370" customFormat="1" ht="15.75" hidden="1" customHeight="1">
      <c r="A11" s="585"/>
      <c r="B11" s="585"/>
      <c r="C11" s="585"/>
      <c r="D11" s="585"/>
      <c r="E11" s="585"/>
      <c r="F11" s="585"/>
      <c r="G11" s="585"/>
      <c r="H11" s="585"/>
      <c r="L11" s="745"/>
      <c r="M11" s="745"/>
      <c r="N11" s="270"/>
      <c r="O11" s="448"/>
      <c r="P11" s="448"/>
      <c r="Q11" s="448"/>
      <c r="R11" s="448"/>
      <c r="S11" s="448"/>
      <c r="T11" s="448"/>
      <c r="U11" s="580" t="s">
        <v>710</v>
      </c>
      <c r="X11" s="585"/>
      <c r="Y11" s="585"/>
      <c r="Z11" s="585"/>
      <c r="AA11" s="585"/>
      <c r="AB11" s="585"/>
      <c r="AC11" s="585"/>
      <c r="AD11" s="585"/>
      <c r="AE11" s="585"/>
      <c r="AF11" s="585"/>
      <c r="AG11" s="585"/>
      <c r="AH11" s="585"/>
    </row>
    <row r="12" spans="1:34" ht="15" customHeight="1">
      <c r="J12" s="101"/>
      <c r="K12" s="101"/>
      <c r="L12" s="44"/>
      <c r="M12" s="44"/>
      <c r="N12" s="579"/>
      <c r="O12" s="773"/>
      <c r="P12" s="773"/>
      <c r="Q12" s="773"/>
      <c r="R12" s="773"/>
      <c r="S12" s="773"/>
      <c r="T12" s="773"/>
      <c r="U12" s="773"/>
    </row>
    <row r="13" spans="1:34" ht="37.5" customHeight="1">
      <c r="J13" s="101"/>
      <c r="K13" s="101"/>
      <c r="L13" s="772" t="s">
        <v>125</v>
      </c>
      <c r="M13" s="769" t="s">
        <v>41</v>
      </c>
      <c r="N13" s="761"/>
      <c r="O13" s="763" t="s">
        <v>575</v>
      </c>
      <c r="P13" s="764"/>
      <c r="Q13" s="765"/>
      <c r="R13" s="785" t="s">
        <v>315</v>
      </c>
      <c r="S13" s="786"/>
      <c r="T13" s="786"/>
      <c r="U13" s="769" t="s">
        <v>482</v>
      </c>
      <c r="V13" s="781" t="s">
        <v>321</v>
      </c>
      <c r="W13" s="778" t="s">
        <v>284</v>
      </c>
    </row>
    <row r="14" spans="1:34" ht="14.25" customHeight="1">
      <c r="J14" s="101"/>
      <c r="K14" s="101"/>
      <c r="L14" s="772"/>
      <c r="M14" s="770"/>
      <c r="N14" s="761"/>
      <c r="O14" s="784" t="s">
        <v>14</v>
      </c>
      <c r="P14" s="784" t="s">
        <v>316</v>
      </c>
      <c r="Q14" s="784"/>
      <c r="R14" s="787"/>
      <c r="S14" s="788"/>
      <c r="T14" s="788"/>
      <c r="U14" s="770"/>
      <c r="V14" s="782"/>
      <c r="W14" s="779"/>
    </row>
    <row r="15" spans="1:34" ht="68.099999999999994" customHeight="1">
      <c r="J15" s="101"/>
      <c r="K15" s="101"/>
      <c r="L15" s="772"/>
      <c r="M15" s="771"/>
      <c r="N15" s="761"/>
      <c r="O15" s="784"/>
      <c r="P15" s="137" t="s">
        <v>13</v>
      </c>
      <c r="Q15" s="137" t="s">
        <v>15</v>
      </c>
      <c r="R15" s="138" t="s">
        <v>319</v>
      </c>
      <c r="S15" s="789" t="s">
        <v>318</v>
      </c>
      <c r="T15" s="790"/>
      <c r="U15" s="771"/>
      <c r="V15" s="783"/>
      <c r="W15" s="780"/>
    </row>
    <row r="16" spans="1:34">
      <c r="J16" s="101"/>
      <c r="K16" s="323">
        <v>1</v>
      </c>
      <c r="L16" s="51" t="s">
        <v>126</v>
      </c>
      <c r="M16" s="51" t="s">
        <v>78</v>
      </c>
      <c r="N16" s="424" t="str">
        <f ca="1">OFFSET(N16,0,-1)</f>
        <v>2</v>
      </c>
      <c r="O16" s="221">
        <f ca="1">OFFSET(O16,0,-1)+1</f>
        <v>3</v>
      </c>
      <c r="P16" s="221">
        <f ca="1">OFFSET(P16,0,-1)+1</f>
        <v>4</v>
      </c>
      <c r="Q16" s="221">
        <f ca="1">OFFSET(Q16,0,-1)+1</f>
        <v>5</v>
      </c>
      <c r="R16" s="221">
        <f ca="1">OFFSET(R16,0,-1)+1</f>
        <v>6</v>
      </c>
      <c r="S16" s="777">
        <f ca="1">OFFSET(S16,0,-1)+1</f>
        <v>7</v>
      </c>
      <c r="T16" s="777"/>
      <c r="U16" s="423">
        <f ca="1">OFFSET(U16,0,-2)+1</f>
        <v>8</v>
      </c>
      <c r="V16" s="424">
        <f ca="1">OFFSET(V16,0,-1)</f>
        <v>8</v>
      </c>
      <c r="W16" s="221">
        <f ca="1">OFFSET(W16,0,-1)+1</f>
        <v>9</v>
      </c>
    </row>
    <row r="17" spans="1:36" ht="15" customHeight="1">
      <c r="A17" s="762">
        <v>1</v>
      </c>
      <c r="B17" s="603"/>
      <c r="C17" s="603"/>
      <c r="D17" s="603"/>
      <c r="E17" s="604"/>
      <c r="F17" s="605"/>
      <c r="G17" s="603"/>
      <c r="H17" s="603"/>
      <c r="I17" s="606"/>
      <c r="J17" s="256"/>
      <c r="K17" s="611">
        <v>1</v>
      </c>
      <c r="L17" s="614">
        <f>mergeValue(A17)</f>
        <v>1</v>
      </c>
      <c r="M17" s="422" t="s">
        <v>35</v>
      </c>
      <c r="N17" s="261"/>
      <c r="O17" s="774"/>
      <c r="P17" s="775"/>
      <c r="Q17" s="775"/>
      <c r="R17" s="775"/>
      <c r="S17" s="775"/>
      <c r="T17" s="775"/>
      <c r="U17" s="775"/>
      <c r="V17" s="776"/>
      <c r="W17" s="244"/>
      <c r="Y17" s="583"/>
      <c r="Z17" s="583" t="str">
        <f t="shared" ref="Z17:Z30" si="0">IF(M17="","",M17 )</f>
        <v>Наименование тарифа</v>
      </c>
      <c r="AA17" s="583"/>
      <c r="AB17" s="583"/>
      <c r="AC17" s="583"/>
      <c r="AI17" s="486"/>
      <c r="AJ17" s="486"/>
    </row>
    <row r="18" spans="1:36" ht="15" customHeight="1">
      <c r="A18" s="762"/>
      <c r="B18" s="762">
        <v>1</v>
      </c>
      <c r="C18" s="603"/>
      <c r="D18" s="603"/>
      <c r="E18" s="605"/>
      <c r="F18" s="605"/>
      <c r="G18" s="603"/>
      <c r="H18" s="603"/>
      <c r="I18" s="255"/>
      <c r="J18" s="235"/>
      <c r="K18" s="611">
        <v>1</v>
      </c>
      <c r="L18" s="615" t="str">
        <f>mergeValue(A18) &amp;"."&amp; mergeValue(B18)</f>
        <v>1.1</v>
      </c>
      <c r="M18" s="279" t="s">
        <v>31</v>
      </c>
      <c r="N18" s="261"/>
      <c r="O18" s="752"/>
      <c r="P18" s="753"/>
      <c r="Q18" s="753"/>
      <c r="R18" s="753"/>
      <c r="S18" s="753"/>
      <c r="T18" s="753"/>
      <c r="U18" s="753"/>
      <c r="V18" s="754"/>
      <c r="W18" s="244"/>
      <c r="Y18" s="583"/>
      <c r="Z18" s="583" t="str">
        <f t="shared" si="0"/>
        <v>Территория действия тарифа</v>
      </c>
      <c r="AA18" s="583"/>
      <c r="AB18" s="583"/>
      <c r="AC18" s="583"/>
      <c r="AI18" s="486"/>
      <c r="AJ18" s="486"/>
    </row>
    <row r="19" spans="1:36" ht="15" customHeight="1">
      <c r="A19" s="762"/>
      <c r="B19" s="762"/>
      <c r="C19" s="762">
        <v>1</v>
      </c>
      <c r="D19" s="603"/>
      <c r="E19" s="605"/>
      <c r="F19" s="605"/>
      <c r="G19" s="603"/>
      <c r="H19" s="603"/>
      <c r="I19" s="607"/>
      <c r="J19" s="235"/>
      <c r="K19" s="611">
        <v>1</v>
      </c>
      <c r="L19" s="615" t="str">
        <f>mergeValue(A19) &amp;"."&amp; mergeValue(B19)&amp;"."&amp; mergeValue(C19)</f>
        <v>1.1.1</v>
      </c>
      <c r="M19" s="280" t="s">
        <v>18</v>
      </c>
      <c r="N19" s="261"/>
      <c r="O19" s="752"/>
      <c r="P19" s="753"/>
      <c r="Q19" s="753"/>
      <c r="R19" s="753"/>
      <c r="S19" s="753"/>
      <c r="T19" s="753"/>
      <c r="U19" s="753"/>
      <c r="V19" s="754"/>
      <c r="W19" s="244"/>
      <c r="Y19" s="583"/>
      <c r="Z19" s="583" t="str">
        <f t="shared" si="0"/>
        <v xml:space="preserve">Наименование системы теплоснабжения </v>
      </c>
      <c r="AA19" s="583"/>
      <c r="AB19" s="583"/>
      <c r="AC19" s="583"/>
      <c r="AI19" s="486"/>
      <c r="AJ19" s="486"/>
    </row>
    <row r="20" spans="1:36" ht="15" customHeight="1">
      <c r="A20" s="762"/>
      <c r="B20" s="762"/>
      <c r="C20" s="762"/>
      <c r="D20" s="762">
        <v>1</v>
      </c>
      <c r="E20" s="605"/>
      <c r="F20" s="605"/>
      <c r="G20" s="603"/>
      <c r="H20" s="603"/>
      <c r="I20" s="607"/>
      <c r="J20" s="235"/>
      <c r="K20" s="611">
        <v>1</v>
      </c>
      <c r="L20" s="615" t="str">
        <f>mergeValue(A20) &amp;"."&amp; mergeValue(B20)&amp;"."&amp; mergeValue(C20)&amp;"."&amp; mergeValue(D20)</f>
        <v>1.1.1.1</v>
      </c>
      <c r="M20" s="226" t="s">
        <v>38</v>
      </c>
      <c r="N20" s="261"/>
      <c r="O20" s="752"/>
      <c r="P20" s="753"/>
      <c r="Q20" s="753"/>
      <c r="R20" s="753"/>
      <c r="S20" s="753"/>
      <c r="T20" s="753"/>
      <c r="U20" s="753"/>
      <c r="V20" s="754"/>
      <c r="W20" s="244"/>
      <c r="Y20" s="583"/>
      <c r="Z20" s="583" t="str">
        <f t="shared" si="0"/>
        <v xml:space="preserve">Источник тепловой энергии  </v>
      </c>
      <c r="AA20" s="583"/>
      <c r="AB20" s="583"/>
      <c r="AC20" s="583"/>
      <c r="AI20" s="486"/>
      <c r="AJ20" s="486"/>
    </row>
    <row r="21" spans="1:36" ht="15" customHeight="1">
      <c r="A21" s="762"/>
      <c r="B21" s="762"/>
      <c r="C21" s="762"/>
      <c r="D21" s="762"/>
      <c r="E21" s="762">
        <v>1</v>
      </c>
      <c r="F21" s="605"/>
      <c r="G21" s="603"/>
      <c r="H21" s="603"/>
      <c r="I21" s="605">
        <v>1</v>
      </c>
      <c r="J21" s="605"/>
      <c r="K21" s="611">
        <v>1</v>
      </c>
      <c r="L21" s="615" t="str">
        <f>mergeValue(A21) &amp;"."&amp; mergeValue(B21)&amp;"."&amp; mergeValue(C21)&amp;"."&amp; mergeValue(D21)&amp;"."&amp; mergeValue(E21)</f>
        <v>1.1.1.1.1</v>
      </c>
      <c r="M21" s="227" t="s">
        <v>19</v>
      </c>
      <c r="N21" s="261"/>
      <c r="O21" s="749"/>
      <c r="P21" s="750"/>
      <c r="Q21" s="750"/>
      <c r="R21" s="750"/>
      <c r="S21" s="750"/>
      <c r="T21" s="750"/>
      <c r="U21" s="750"/>
      <c r="V21" s="751"/>
      <c r="W21" s="244"/>
      <c r="Y21" s="583"/>
      <c r="Z21" s="583" t="str">
        <f t="shared" si="0"/>
        <v>Схема подключения теплопотребляющей установки к коллектору источника тепловой энергии</v>
      </c>
      <c r="AA21" s="583"/>
      <c r="AB21" s="583"/>
      <c r="AC21" s="583"/>
      <c r="AI21" s="486"/>
      <c r="AJ21" s="486"/>
    </row>
    <row r="22" spans="1:36" ht="15" customHeight="1">
      <c r="A22" s="762"/>
      <c r="B22" s="762"/>
      <c r="C22" s="762"/>
      <c r="D22" s="762"/>
      <c r="E22" s="762"/>
      <c r="F22" s="762">
        <v>1</v>
      </c>
      <c r="G22" s="603"/>
      <c r="H22" s="603"/>
      <c r="I22" s="605"/>
      <c r="J22" s="605">
        <v>1</v>
      </c>
      <c r="K22" s="611">
        <v>1</v>
      </c>
      <c r="L22" s="615" t="str">
        <f>mergeValue(A22) &amp;"."&amp; mergeValue(B22)&amp;"."&amp; mergeValue(C22)&amp;"."&amp; mergeValue(D22)&amp;"."&amp; mergeValue(E22)&amp;"."&amp; mergeValue(F22)</f>
        <v>1.1.1.1.1.1</v>
      </c>
      <c r="M22" s="228" t="s">
        <v>20</v>
      </c>
      <c r="N22" s="261"/>
      <c r="O22" s="746"/>
      <c r="P22" s="747"/>
      <c r="Q22" s="747"/>
      <c r="R22" s="747"/>
      <c r="S22" s="747"/>
      <c r="T22" s="747"/>
      <c r="U22" s="747"/>
      <c r="V22" s="748"/>
      <c r="W22" s="244"/>
      <c r="Y22" s="583"/>
      <c r="Z22" s="583" t="str">
        <f t="shared" si="0"/>
        <v>Группа потребителей</v>
      </c>
      <c r="AA22" s="583"/>
      <c r="AB22" s="583"/>
      <c r="AC22" s="583"/>
      <c r="AI22" s="486"/>
      <c r="AJ22" s="486"/>
    </row>
    <row r="23" spans="1:36" ht="17.100000000000001" customHeight="1">
      <c r="A23" s="762"/>
      <c r="B23" s="762"/>
      <c r="C23" s="762"/>
      <c r="D23" s="762"/>
      <c r="E23" s="762"/>
      <c r="F23" s="762"/>
      <c r="G23" s="603">
        <v>1</v>
      </c>
      <c r="H23" s="603"/>
      <c r="I23" s="605"/>
      <c r="J23" s="605"/>
      <c r="K23" s="611">
        <v>1</v>
      </c>
      <c r="L23" s="615" t="str">
        <f>mergeValue(A23) &amp;"."&amp; mergeValue(B23)&amp;"."&amp; mergeValue(C23)&amp;"."&amp; mergeValue(D23)&amp;"."&amp; mergeValue(E23)&amp;"."&amp; mergeValue(F23)&amp;"."&amp; mergeValue(G23)</f>
        <v>1.1.1.1.1.1.1</v>
      </c>
      <c r="M23" s="229"/>
      <c r="N23" s="261"/>
      <c r="O23" s="249"/>
      <c r="P23" s="249"/>
      <c r="Q23" s="249"/>
      <c r="R23" s="755"/>
      <c r="S23" s="701" t="s">
        <v>116</v>
      </c>
      <c r="T23" s="759"/>
      <c r="U23" s="757" t="s">
        <v>117</v>
      </c>
      <c r="V23" s="581"/>
      <c r="W23" s="244"/>
      <c r="Y23" s="583"/>
      <c r="Z23" s="583" t="str">
        <f t="shared" si="0"/>
        <v/>
      </c>
      <c r="AA23" s="583"/>
      <c r="AB23" s="583"/>
      <c r="AC23" s="583"/>
      <c r="AI23" s="486"/>
      <c r="AJ23" s="486"/>
    </row>
    <row r="24" spans="1:36" ht="0.2" customHeight="1">
      <c r="A24" s="762"/>
      <c r="B24" s="762"/>
      <c r="C24" s="762"/>
      <c r="D24" s="762"/>
      <c r="E24" s="762"/>
      <c r="F24" s="762"/>
      <c r="G24" s="603"/>
      <c r="H24" s="603"/>
      <c r="I24" s="605"/>
      <c r="J24" s="605"/>
      <c r="K24" s="611">
        <v>1</v>
      </c>
      <c r="L24" s="616"/>
      <c r="M24" s="261"/>
      <c r="N24" s="261"/>
      <c r="O24" s="249"/>
      <c r="P24" s="249"/>
      <c r="Q24" s="249"/>
      <c r="R24" s="756"/>
      <c r="S24" s="702"/>
      <c r="T24" s="760"/>
      <c r="U24" s="758"/>
      <c r="V24" s="581"/>
      <c r="W24" s="244"/>
      <c r="Y24" s="583"/>
      <c r="Z24" s="583" t="str">
        <f t="shared" si="0"/>
        <v/>
      </c>
      <c r="AA24" s="583"/>
      <c r="AB24" s="583"/>
      <c r="AC24" s="583"/>
      <c r="AI24" s="486"/>
      <c r="AJ24" s="486"/>
    </row>
    <row r="25" spans="1:36" ht="15" customHeight="1">
      <c r="A25" s="762"/>
      <c r="B25" s="762"/>
      <c r="C25" s="762"/>
      <c r="D25" s="762"/>
      <c r="E25" s="762"/>
      <c r="F25" s="762"/>
      <c r="G25" s="603"/>
      <c r="H25" s="603"/>
      <c r="I25" s="605"/>
      <c r="J25" s="605"/>
      <c r="K25" s="611">
        <v>1</v>
      </c>
      <c r="L25" s="145"/>
      <c r="M25" s="231" t="s">
        <v>42</v>
      </c>
      <c r="N25" s="211"/>
      <c r="O25" s="211"/>
      <c r="P25" s="211"/>
      <c r="Q25" s="211"/>
      <c r="R25" s="211"/>
      <c r="S25" s="211"/>
      <c r="T25" s="211"/>
      <c r="U25" s="211"/>
      <c r="V25" s="211"/>
      <c r="W25" s="242"/>
      <c r="Y25" s="583"/>
      <c r="Z25" s="583" t="str">
        <f t="shared" si="0"/>
        <v>Добавить вид теплоносителя (параметры теплоносителя)</v>
      </c>
      <c r="AA25" s="583"/>
      <c r="AB25" s="583"/>
      <c r="AC25" s="583"/>
      <c r="AI25" s="486"/>
      <c r="AJ25" s="486"/>
    </row>
    <row r="26" spans="1:36" ht="15" customHeight="1">
      <c r="A26" s="762"/>
      <c r="B26" s="762"/>
      <c r="C26" s="762"/>
      <c r="D26" s="762"/>
      <c r="E26" s="762"/>
      <c r="F26" s="605"/>
      <c r="G26" s="603"/>
      <c r="H26" s="603"/>
      <c r="I26" s="605"/>
      <c r="J26" s="605"/>
      <c r="K26" s="611">
        <v>1</v>
      </c>
      <c r="L26" s="145"/>
      <c r="M26" s="230" t="s">
        <v>23</v>
      </c>
      <c r="N26" s="211"/>
      <c r="O26" s="211"/>
      <c r="P26" s="211"/>
      <c r="Q26" s="211"/>
      <c r="R26" s="211"/>
      <c r="S26" s="211"/>
      <c r="T26" s="211"/>
      <c r="U26" s="238"/>
      <c r="V26" s="211"/>
      <c r="W26" s="617"/>
      <c r="Y26" s="583"/>
      <c r="Z26" s="583" t="str">
        <f t="shared" si="0"/>
        <v>Добавить группу потребителей</v>
      </c>
      <c r="AA26" s="583"/>
      <c r="AB26" s="583"/>
      <c r="AC26" s="583"/>
      <c r="AI26" s="486"/>
      <c r="AJ26" s="486"/>
    </row>
    <row r="27" spans="1:36" ht="15" customHeight="1">
      <c r="A27" s="762"/>
      <c r="B27" s="762"/>
      <c r="C27" s="762"/>
      <c r="D27" s="762"/>
      <c r="E27" s="609" t="s">
        <v>297</v>
      </c>
      <c r="F27" s="605"/>
      <c r="G27" s="603"/>
      <c r="H27" s="603"/>
      <c r="I27" s="256"/>
      <c r="J27" s="100"/>
      <c r="K27" s="611">
        <v>1</v>
      </c>
      <c r="L27" s="145"/>
      <c r="M27" s="218" t="s">
        <v>24</v>
      </c>
      <c r="N27" s="211"/>
      <c r="O27" s="211"/>
      <c r="P27" s="211"/>
      <c r="Q27" s="211"/>
      <c r="R27" s="211"/>
      <c r="S27" s="211"/>
      <c r="T27" s="211"/>
      <c r="U27" s="238"/>
      <c r="V27" s="211"/>
      <c r="W27" s="617"/>
      <c r="Y27" s="583"/>
      <c r="Z27" s="583" t="str">
        <f t="shared" si="0"/>
        <v>Добавить схему подключения</v>
      </c>
      <c r="AA27" s="583"/>
      <c r="AB27" s="583"/>
      <c r="AC27" s="583"/>
      <c r="AI27" s="486"/>
      <c r="AJ27" s="486"/>
    </row>
    <row r="28" spans="1:36" ht="15" customHeight="1">
      <c r="A28" s="762"/>
      <c r="B28" s="762"/>
      <c r="C28" s="762"/>
      <c r="D28" s="609"/>
      <c r="E28" s="609"/>
      <c r="F28" s="605"/>
      <c r="G28" s="603"/>
      <c r="H28" s="603"/>
      <c r="I28" s="256"/>
      <c r="J28" s="100"/>
      <c r="K28" s="611">
        <v>1</v>
      </c>
      <c r="L28" s="145"/>
      <c r="M28" s="217" t="s">
        <v>32</v>
      </c>
      <c r="N28" s="211"/>
      <c r="O28" s="211"/>
      <c r="P28" s="211"/>
      <c r="Q28" s="211"/>
      <c r="R28" s="211"/>
      <c r="S28" s="211"/>
      <c r="T28" s="211"/>
      <c r="U28" s="238"/>
      <c r="V28" s="211"/>
      <c r="W28" s="617"/>
      <c r="Y28" s="583"/>
      <c r="Z28" s="583" t="str">
        <f t="shared" si="0"/>
        <v>Добавить источник тепловой энергии</v>
      </c>
      <c r="AA28" s="583"/>
      <c r="AB28" s="583"/>
      <c r="AC28" s="583"/>
      <c r="AI28" s="486"/>
      <c r="AJ28" s="486"/>
    </row>
    <row r="29" spans="1:36" ht="15" customHeight="1">
      <c r="A29" s="762"/>
      <c r="B29" s="762"/>
      <c r="C29" s="609"/>
      <c r="D29" s="609"/>
      <c r="E29" s="609"/>
      <c r="F29" s="609"/>
      <c r="G29" s="603"/>
      <c r="H29" s="603"/>
      <c r="I29" s="612"/>
      <c r="J29" s="100"/>
      <c r="K29" s="611">
        <v>1</v>
      </c>
      <c r="L29" s="145"/>
      <c r="M29" s="216" t="s">
        <v>33</v>
      </c>
      <c r="N29" s="211"/>
      <c r="O29" s="211"/>
      <c r="P29" s="211"/>
      <c r="Q29" s="211"/>
      <c r="R29" s="211"/>
      <c r="S29" s="211"/>
      <c r="T29" s="211"/>
      <c r="U29" s="238"/>
      <c r="V29" s="211"/>
      <c r="W29" s="617"/>
      <c r="Y29" s="583"/>
      <c r="Z29" s="583" t="str">
        <f t="shared" si="0"/>
        <v>Добавить наименование системы теплоснабжения</v>
      </c>
      <c r="AA29" s="583"/>
      <c r="AB29" s="583"/>
      <c r="AC29" s="583"/>
      <c r="AI29" s="486"/>
      <c r="AJ29" s="486"/>
    </row>
    <row r="30" spans="1:36" ht="15" customHeight="1">
      <c r="A30" s="762"/>
      <c r="B30" s="609"/>
      <c r="C30" s="609"/>
      <c r="D30" s="609"/>
      <c r="E30" s="609"/>
      <c r="F30" s="609"/>
      <c r="G30" s="603"/>
      <c r="H30" s="603"/>
      <c r="I30" s="256"/>
      <c r="J30" s="100"/>
      <c r="K30" s="611">
        <v>1</v>
      </c>
      <c r="L30" s="145"/>
      <c r="M30" s="232" t="s">
        <v>34</v>
      </c>
      <c r="N30" s="211"/>
      <c r="O30" s="211"/>
      <c r="P30" s="211"/>
      <c r="Q30" s="211"/>
      <c r="R30" s="211"/>
      <c r="S30" s="211"/>
      <c r="T30" s="211"/>
      <c r="U30" s="238"/>
      <c r="V30" s="211"/>
      <c r="W30" s="617"/>
      <c r="Y30" s="583"/>
      <c r="Z30" s="583" t="str">
        <f t="shared" si="0"/>
        <v>Добавить территорию действия тарифа</v>
      </c>
      <c r="AA30" s="583"/>
      <c r="AB30" s="583"/>
      <c r="AC30" s="583"/>
      <c r="AI30" s="486"/>
      <c r="AJ30" s="486"/>
    </row>
    <row r="31" spans="1:36" customFormat="1" ht="15" customHeight="1">
      <c r="A31" s="511"/>
      <c r="B31" s="511"/>
      <c r="C31" s="511"/>
      <c r="D31" s="511"/>
      <c r="E31" s="511"/>
      <c r="F31" s="511"/>
      <c r="G31" s="624"/>
      <c r="H31" s="511"/>
      <c r="I31" s="234"/>
      <c r="J31" s="100"/>
      <c r="K31" s="234"/>
      <c r="L31" s="397"/>
      <c r="M31" s="269" t="s">
        <v>377</v>
      </c>
      <c r="N31" s="211"/>
      <c r="O31" s="211"/>
      <c r="P31" s="211"/>
      <c r="Q31" s="211"/>
      <c r="R31" s="211"/>
      <c r="S31" s="211"/>
      <c r="T31" s="211"/>
      <c r="U31" s="238"/>
      <c r="V31" s="211"/>
      <c r="W31" s="617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</row>
  </sheetData>
  <sheetProtection password="FA9C" sheet="1" objects="1" scenarios="1" formatColumns="0" formatRows="0"/>
  <dataConsolidate/>
  <mergeCells count="34">
    <mergeCell ref="O18:V18"/>
    <mergeCell ref="O17:V17"/>
    <mergeCell ref="S16:T16"/>
    <mergeCell ref="W13:W15"/>
    <mergeCell ref="V13:V15"/>
    <mergeCell ref="P14:Q14"/>
    <mergeCell ref="O14:O15"/>
    <mergeCell ref="R13:T14"/>
    <mergeCell ref="S15:T15"/>
    <mergeCell ref="U13:U15"/>
    <mergeCell ref="O13:Q13"/>
    <mergeCell ref="A17:A30"/>
    <mergeCell ref="L5:U5"/>
    <mergeCell ref="L10:M10"/>
    <mergeCell ref="M13:M15"/>
    <mergeCell ref="L13:L15"/>
    <mergeCell ref="L6:U6"/>
    <mergeCell ref="L11:M11"/>
    <mergeCell ref="L9:M9"/>
    <mergeCell ref="O12:U12"/>
    <mergeCell ref="N13:N15"/>
    <mergeCell ref="F22:F25"/>
    <mergeCell ref="E21:E26"/>
    <mergeCell ref="D20:D27"/>
    <mergeCell ref="C19:C28"/>
    <mergeCell ref="B18:B29"/>
    <mergeCell ref="O22:V22"/>
    <mergeCell ref="O21:V21"/>
    <mergeCell ref="O20:V20"/>
    <mergeCell ref="O19:V19"/>
    <mergeCell ref="R23:R24"/>
    <mergeCell ref="U23:U24"/>
    <mergeCell ref="T23:T24"/>
    <mergeCell ref="S23:S24"/>
  </mergeCells>
  <phoneticPr fontId="8" type="noConversion"/>
  <dataValidations count="7">
    <dataValidation allowBlank="1" sqref="L25:W31"/>
    <dataValidation allowBlank="1" showInputMessage="1" showErrorMessage="1" prompt="Для выбора выполните двойной щелчок левой клавиши мыши по соответствующей ячейке." sqref="S23 U2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"/>
    <dataValidation type="list" allowBlank="1" showInputMessage="1" errorTitle="Ошибка" error="Выберите значение из списка" prompt="Выберите значение из списка" sqref="O22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sqref="W17:W24">
      <formula1>900</formula1>
    </dataValidation>
    <dataValidation type="list" allowBlank="1" showInputMessage="1" showErrorMessage="1" errorTitle="Ошибка" error="Выберите значение из списка" sqref="O21">
      <formula1>kind_of_scheme_in</formula1>
    </dataValidation>
    <dataValidation type="list" allowBlank="1" showInputMessage="1" showErrorMessage="1" errorTitle="Ошибка" error="Выберите значение из списка" sqref="M23">
      <formula1>kind_of_heat_transfer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0611" r:id="rId4" name="chkMultiAdd">
          <controlPr autoLine="0" r:id="rId5">
            <anchor moveWithCells="1">
              <from>
                <xdr:col>11</xdr:col>
                <xdr:colOff>9525</xdr:colOff>
                <xdr:row>3</xdr:row>
                <xdr:rowOff>66675</xdr:rowOff>
              </from>
              <to>
                <xdr:col>12</xdr:col>
                <xdr:colOff>1171575</xdr:colOff>
                <xdr:row>3</xdr:row>
                <xdr:rowOff>323850</xdr:rowOff>
              </to>
            </anchor>
          </controlPr>
        </control>
      </mc:Choice>
      <mc:Fallback>
        <control shapeId="310611" r:id="rId4" name="chkMultiAdd"/>
      </mc:Fallback>
    </mc:AlternateContent>
  </control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79"/>
  </cols>
  <sheetData>
    <row r="1" spans="1:1">
      <c r="A1" s="371"/>
    </row>
  </sheetData>
  <phoneticPr fontId="8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8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9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2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20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6_2">
    <tabColor indexed="31"/>
    <pageSetUpPr fitToPage="1"/>
  </sheetPr>
  <dimension ref="A1:AH32"/>
  <sheetViews>
    <sheetView showGridLines="0" topLeftCell="I4" zoomScaleNormal="100" workbookViewId="0"/>
  </sheetViews>
  <sheetFormatPr defaultColWidth="10.5703125" defaultRowHeight="14.25"/>
  <cols>
    <col min="1" max="6" width="0" style="486" hidden="1" customWidth="1"/>
    <col min="7" max="8" width="9.140625" style="586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52.7109375" style="43" customWidth="1"/>
    <col min="14" max="14" width="2.140625" style="43" hidden="1" customWidth="1"/>
    <col min="15" max="17" width="14.7109375" style="43" hidden="1" customWidth="1"/>
    <col min="18" max="18" width="11.7109375" style="43" customWidth="1"/>
    <col min="19" max="19" width="6.42578125" style="43" bestFit="1" customWidth="1"/>
    <col min="20" max="20" width="11.7109375" style="43" customWidth="1"/>
    <col min="21" max="21" width="13.7109375" style="43" hidden="1" customWidth="1"/>
    <col min="22" max="22" width="3.7109375" style="43" customWidth="1"/>
    <col min="23" max="23" width="11.140625" style="43" bestFit="1" customWidth="1"/>
    <col min="24" max="34" width="10.5703125" style="486"/>
    <col min="35" max="16384" width="10.5703125" style="43"/>
  </cols>
  <sheetData>
    <row r="1" spans="1:34" hidden="1"/>
    <row r="2" spans="1:34" hidden="1"/>
    <row r="3" spans="1:34" hidden="1"/>
    <row r="4" spans="1:34" ht="27" customHeight="1">
      <c r="J4" s="101"/>
      <c r="K4" s="101"/>
      <c r="L4" s="44"/>
      <c r="M4" s="44"/>
      <c r="N4" s="44"/>
      <c r="O4" s="118"/>
      <c r="P4" s="118"/>
      <c r="Q4" s="118"/>
      <c r="R4" s="118"/>
      <c r="S4" s="118"/>
      <c r="T4" s="118"/>
      <c r="U4" s="44"/>
    </row>
    <row r="5" spans="1:34" ht="45" customHeight="1">
      <c r="J5" s="101"/>
      <c r="K5" s="101"/>
      <c r="L5" s="799"/>
      <c r="M5" s="799"/>
      <c r="N5" s="799"/>
      <c r="O5" s="800"/>
      <c r="P5" s="800"/>
      <c r="Q5" s="800"/>
      <c r="R5" s="800"/>
      <c r="S5" s="800"/>
      <c r="T5" s="801"/>
      <c r="U5" s="442"/>
    </row>
    <row r="6" spans="1:34" ht="14.25" customHeight="1">
      <c r="J6" s="101"/>
      <c r="K6" s="101"/>
      <c r="L6" s="732" t="str">
        <f>IF(org=0,"Не определено",org)</f>
        <v>ООО "КСК"</v>
      </c>
      <c r="M6" s="732"/>
      <c r="N6" s="732"/>
      <c r="O6" s="733"/>
      <c r="P6" s="733"/>
      <c r="Q6" s="733"/>
      <c r="R6" s="733"/>
      <c r="S6" s="733"/>
      <c r="T6" s="734"/>
      <c r="U6" s="432"/>
    </row>
    <row r="7" spans="1:34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44"/>
    </row>
    <row r="8" spans="1:34" s="370" customFormat="1" ht="17.100000000000001" hidden="1" customHeight="1">
      <c r="A8" s="585"/>
      <c r="B8" s="585"/>
      <c r="C8" s="585"/>
      <c r="D8" s="585"/>
      <c r="E8" s="585"/>
      <c r="F8" s="585"/>
      <c r="G8" s="585"/>
      <c r="H8" s="585"/>
      <c r="L8" s="449" t="s">
        <v>440</v>
      </c>
      <c r="M8" s="401"/>
      <c r="P8" s="448"/>
      <c r="Q8" s="448"/>
      <c r="R8" s="448"/>
      <c r="S8" s="448"/>
      <c r="T8" s="448"/>
      <c r="U8" s="155"/>
      <c r="X8" s="585"/>
      <c r="Y8" s="585"/>
      <c r="Z8" s="585"/>
      <c r="AA8" s="585"/>
      <c r="AB8" s="585"/>
      <c r="AC8" s="585"/>
      <c r="AD8" s="585"/>
      <c r="AE8" s="585"/>
      <c r="AF8" s="585"/>
      <c r="AG8" s="585"/>
      <c r="AH8" s="585"/>
    </row>
    <row r="9" spans="1:34" s="370" customFormat="1" ht="0.2" customHeight="1">
      <c r="A9" s="585"/>
      <c r="B9" s="585"/>
      <c r="C9" s="585"/>
      <c r="D9" s="585"/>
      <c r="E9" s="585"/>
      <c r="F9" s="585"/>
      <c r="G9" s="585"/>
      <c r="H9" s="585"/>
      <c r="L9" s="745"/>
      <c r="M9" s="745"/>
      <c r="N9" s="270"/>
      <c r="O9" s="798"/>
      <c r="P9" s="798"/>
      <c r="Q9" s="798"/>
      <c r="R9" s="798"/>
      <c r="S9" s="798"/>
      <c r="T9" s="798"/>
      <c r="U9" s="155"/>
      <c r="X9" s="585"/>
      <c r="Y9" s="585"/>
      <c r="Z9" s="585"/>
      <c r="AA9" s="585"/>
      <c r="AB9" s="585"/>
      <c r="AC9" s="585"/>
      <c r="AD9" s="585"/>
      <c r="AE9" s="585"/>
      <c r="AF9" s="585"/>
      <c r="AG9" s="585"/>
      <c r="AH9" s="585"/>
    </row>
    <row r="10" spans="1:34" s="370" customFormat="1" ht="0.2" customHeight="1">
      <c r="A10" s="585"/>
      <c r="B10" s="585"/>
      <c r="C10" s="585"/>
      <c r="D10" s="585"/>
      <c r="E10" s="585"/>
      <c r="F10" s="585"/>
      <c r="G10" s="585"/>
      <c r="H10" s="585"/>
      <c r="L10" s="745"/>
      <c r="M10" s="745"/>
      <c r="N10" s="270"/>
      <c r="O10" s="798"/>
      <c r="P10" s="798"/>
      <c r="Q10" s="798"/>
      <c r="R10" s="798"/>
      <c r="S10" s="798"/>
      <c r="T10" s="798"/>
      <c r="U10" s="155"/>
      <c r="X10" s="585"/>
      <c r="Y10" s="585"/>
      <c r="Z10" s="585"/>
      <c r="AA10" s="585"/>
      <c r="AB10" s="585"/>
      <c r="AC10" s="585"/>
      <c r="AD10" s="585"/>
      <c r="AE10" s="585"/>
      <c r="AF10" s="585"/>
      <c r="AG10" s="585"/>
      <c r="AH10" s="585"/>
    </row>
    <row r="11" spans="1:34" s="370" customFormat="1" ht="20.25" hidden="1" customHeight="1">
      <c r="A11" s="585"/>
      <c r="B11" s="585"/>
      <c r="C11" s="585"/>
      <c r="D11" s="585"/>
      <c r="E11" s="585"/>
      <c r="F11" s="585"/>
      <c r="G11" s="585"/>
      <c r="H11" s="585"/>
      <c r="L11" s="745"/>
      <c r="M11" s="745"/>
      <c r="N11" s="270"/>
      <c r="O11" s="798"/>
      <c r="P11" s="798"/>
      <c r="Q11" s="798"/>
      <c r="R11" s="798"/>
      <c r="S11" s="798"/>
      <c r="T11" s="798"/>
      <c r="U11" s="582" t="s">
        <v>710</v>
      </c>
      <c r="X11" s="585"/>
      <c r="Y11" s="585"/>
      <c r="Z11" s="585"/>
      <c r="AA11" s="585"/>
      <c r="AB11" s="585"/>
      <c r="AC11" s="585"/>
      <c r="AD11" s="585"/>
      <c r="AE11" s="585"/>
      <c r="AF11" s="585"/>
      <c r="AG11" s="585"/>
      <c r="AH11" s="585"/>
    </row>
    <row r="12" spans="1:34" ht="15" customHeight="1">
      <c r="J12" s="101"/>
      <c r="K12" s="101"/>
      <c r="L12" s="44"/>
      <c r="M12" s="44"/>
      <c r="N12" s="44"/>
      <c r="O12" s="793"/>
      <c r="P12" s="793"/>
      <c r="Q12" s="793"/>
      <c r="R12" s="793"/>
      <c r="S12" s="793"/>
      <c r="T12" s="793"/>
      <c r="U12" s="793"/>
    </row>
    <row r="13" spans="1:34" ht="34.5" customHeight="1">
      <c r="J13" s="101"/>
      <c r="K13" s="101"/>
      <c r="L13" s="772" t="s">
        <v>125</v>
      </c>
      <c r="M13" s="769" t="s">
        <v>22</v>
      </c>
      <c r="N13" s="769"/>
      <c r="O13" s="795" t="s">
        <v>575</v>
      </c>
      <c r="P13" s="796"/>
      <c r="Q13" s="796"/>
      <c r="R13" s="785" t="s">
        <v>315</v>
      </c>
      <c r="S13" s="786"/>
      <c r="T13" s="786"/>
      <c r="U13" s="769" t="s">
        <v>482</v>
      </c>
      <c r="V13" s="791" t="s">
        <v>321</v>
      </c>
      <c r="W13" s="778" t="s">
        <v>284</v>
      </c>
    </row>
    <row r="14" spans="1:34" ht="14.25" customHeight="1">
      <c r="J14" s="101"/>
      <c r="K14" s="101"/>
      <c r="L14" s="772"/>
      <c r="M14" s="770"/>
      <c r="N14" s="770"/>
      <c r="O14" s="784" t="s">
        <v>14</v>
      </c>
      <c r="P14" s="784" t="s">
        <v>316</v>
      </c>
      <c r="Q14" s="784"/>
      <c r="R14" s="787"/>
      <c r="S14" s="788"/>
      <c r="T14" s="788"/>
      <c r="U14" s="770"/>
      <c r="V14" s="791"/>
      <c r="W14" s="779"/>
    </row>
    <row r="15" spans="1:34" ht="68.099999999999994" customHeight="1">
      <c r="J15" s="101"/>
      <c r="K15" s="101"/>
      <c r="L15" s="772"/>
      <c r="M15" s="771"/>
      <c r="N15" s="771"/>
      <c r="O15" s="784"/>
      <c r="P15" s="137" t="s">
        <v>13</v>
      </c>
      <c r="Q15" s="137" t="s">
        <v>15</v>
      </c>
      <c r="R15" s="138" t="s">
        <v>319</v>
      </c>
      <c r="S15" s="797" t="s">
        <v>318</v>
      </c>
      <c r="T15" s="797"/>
      <c r="U15" s="771"/>
      <c r="V15" s="791"/>
      <c r="W15" s="780"/>
    </row>
    <row r="16" spans="1:34">
      <c r="J16" s="101"/>
      <c r="K16" s="323">
        <v>1</v>
      </c>
      <c r="L16" s="51" t="s">
        <v>126</v>
      </c>
      <c r="M16" s="51" t="s">
        <v>78</v>
      </c>
      <c r="N16" s="436" t="s">
        <v>78</v>
      </c>
      <c r="O16" s="221">
        <f ca="1">OFFSET(O16,0,-1)+1</f>
        <v>3</v>
      </c>
      <c r="P16" s="221">
        <f t="shared" ref="P16:U16" ca="1" si="0">OFFSET(P16,0,-1)+1</f>
        <v>4</v>
      </c>
      <c r="Q16" s="221">
        <f t="shared" ca="1" si="0"/>
        <v>5</v>
      </c>
      <c r="R16" s="221">
        <f t="shared" ca="1" si="0"/>
        <v>6</v>
      </c>
      <c r="S16" s="423">
        <f t="shared" ca="1" si="0"/>
        <v>7</v>
      </c>
      <c r="T16" s="423">
        <f t="shared" ca="1" si="0"/>
        <v>8</v>
      </c>
      <c r="U16" s="221">
        <f t="shared" ca="1" si="0"/>
        <v>9</v>
      </c>
      <c r="V16" s="424">
        <f ca="1">OFFSET(V16,0,-1)</f>
        <v>9</v>
      </c>
      <c r="W16" s="221">
        <f ca="1">OFFSET(W16,0,-1)+1</f>
        <v>10</v>
      </c>
    </row>
    <row r="17" spans="1:34" ht="15" customHeight="1">
      <c r="A17" s="762">
        <v>1</v>
      </c>
      <c r="B17" s="603"/>
      <c r="C17" s="603"/>
      <c r="D17" s="603"/>
      <c r="E17" s="604"/>
      <c r="F17" s="605"/>
      <c r="G17" s="603"/>
      <c r="H17" s="603"/>
      <c r="I17" s="606"/>
      <c r="J17" s="256"/>
      <c r="K17" s="611">
        <v>1</v>
      </c>
      <c r="L17" s="614">
        <f>mergeValue(A17)</f>
        <v>1</v>
      </c>
      <c r="M17" s="267" t="s">
        <v>35</v>
      </c>
      <c r="N17" s="443"/>
      <c r="O17" s="794"/>
      <c r="P17" s="794"/>
      <c r="Q17" s="794"/>
      <c r="R17" s="794"/>
      <c r="S17" s="794"/>
      <c r="T17" s="794"/>
      <c r="U17" s="794"/>
      <c r="V17" s="794"/>
      <c r="W17" s="244"/>
    </row>
    <row r="18" spans="1:34" ht="15" customHeight="1">
      <c r="A18" s="762"/>
      <c r="B18" s="762">
        <v>1</v>
      </c>
      <c r="C18" s="603"/>
      <c r="D18" s="603"/>
      <c r="E18" s="605"/>
      <c r="F18" s="605"/>
      <c r="G18" s="603"/>
      <c r="H18" s="603"/>
      <c r="I18" s="255"/>
      <c r="J18" s="235"/>
      <c r="K18" s="611">
        <v>1</v>
      </c>
      <c r="L18" s="615" t="str">
        <f>mergeValue(A18) &amp;"."&amp; mergeValue(B18)</f>
        <v>1.1</v>
      </c>
      <c r="M18" s="212" t="s">
        <v>31</v>
      </c>
      <c r="N18" s="443"/>
      <c r="O18" s="794"/>
      <c r="P18" s="794"/>
      <c r="Q18" s="794"/>
      <c r="R18" s="794"/>
      <c r="S18" s="794"/>
      <c r="T18" s="794"/>
      <c r="U18" s="794"/>
      <c r="V18" s="794"/>
      <c r="W18" s="244"/>
    </row>
    <row r="19" spans="1:34" ht="15" customHeight="1">
      <c r="A19" s="762"/>
      <c r="B19" s="762"/>
      <c r="C19" s="762">
        <v>1</v>
      </c>
      <c r="D19" s="603"/>
      <c r="E19" s="605"/>
      <c r="F19" s="605"/>
      <c r="G19" s="603"/>
      <c r="H19" s="603"/>
      <c r="I19" s="607"/>
      <c r="J19" s="235"/>
      <c r="K19" s="611">
        <v>1</v>
      </c>
      <c r="L19" s="615" t="str">
        <f>mergeValue(A19) &amp;"."&amp; mergeValue(B19)&amp;"."&amp; mergeValue(C19)</f>
        <v>1.1.1</v>
      </c>
      <c r="M19" s="213" t="s">
        <v>18</v>
      </c>
      <c r="N19" s="443"/>
      <c r="O19" s="794"/>
      <c r="P19" s="794"/>
      <c r="Q19" s="794"/>
      <c r="R19" s="794"/>
      <c r="S19" s="794"/>
      <c r="T19" s="794"/>
      <c r="U19" s="794"/>
      <c r="V19" s="794"/>
      <c r="W19" s="244"/>
    </row>
    <row r="20" spans="1:34" ht="15" customHeight="1">
      <c r="A20" s="762"/>
      <c r="B20" s="762"/>
      <c r="C20" s="762"/>
      <c r="D20" s="762">
        <v>1</v>
      </c>
      <c r="E20" s="605"/>
      <c r="F20" s="605"/>
      <c r="G20" s="603"/>
      <c r="H20" s="603"/>
      <c r="I20" s="607"/>
      <c r="J20" s="235"/>
      <c r="K20" s="611">
        <v>1</v>
      </c>
      <c r="L20" s="615" t="str">
        <f>mergeValue(A20) &amp;"."&amp; mergeValue(B20)&amp;"."&amp; mergeValue(C20)&amp;"."&amp; mergeValue(D20)</f>
        <v>1.1.1.1</v>
      </c>
      <c r="M20" s="214" t="s">
        <v>38</v>
      </c>
      <c r="N20" s="443"/>
      <c r="O20" s="794"/>
      <c r="P20" s="794"/>
      <c r="Q20" s="794"/>
      <c r="R20" s="794"/>
      <c r="S20" s="794"/>
      <c r="T20" s="794"/>
      <c r="U20" s="794"/>
      <c r="V20" s="794"/>
      <c r="W20" s="244"/>
    </row>
    <row r="21" spans="1:34" ht="24.95" customHeight="1">
      <c r="A21" s="762"/>
      <c r="B21" s="762"/>
      <c r="C21" s="762"/>
      <c r="D21" s="762"/>
      <c r="E21" s="762">
        <v>1</v>
      </c>
      <c r="F21" s="605"/>
      <c r="G21" s="603"/>
      <c r="H21" s="603"/>
      <c r="I21" s="605">
        <v>1</v>
      </c>
      <c r="J21" s="605"/>
      <c r="K21" s="611">
        <v>1</v>
      </c>
      <c r="L21" s="615" t="str">
        <f>mergeValue(A21) &amp;"."&amp; mergeValue(B21)&amp;"."&amp; mergeValue(C21)&amp;"."&amp; mergeValue(D21)&amp;"."&amp; mergeValue(E21)</f>
        <v>1.1.1.1.1</v>
      </c>
      <c r="M21" s="227" t="s">
        <v>19</v>
      </c>
      <c r="N21" s="444"/>
      <c r="O21" s="749"/>
      <c r="P21" s="750"/>
      <c r="Q21" s="750"/>
      <c r="R21" s="750"/>
      <c r="S21" s="750"/>
      <c r="T21" s="750"/>
      <c r="U21" s="750"/>
      <c r="V21" s="751"/>
      <c r="W21" s="244"/>
    </row>
    <row r="22" spans="1:34" ht="15" customHeight="1">
      <c r="A22" s="762"/>
      <c r="B22" s="762"/>
      <c r="C22" s="762"/>
      <c r="D22" s="762"/>
      <c r="E22" s="762"/>
      <c r="F22" s="762">
        <v>1</v>
      </c>
      <c r="G22" s="603"/>
      <c r="H22" s="603"/>
      <c r="I22" s="605"/>
      <c r="J22" s="605">
        <v>1</v>
      </c>
      <c r="K22" s="611">
        <v>1</v>
      </c>
      <c r="L22" s="615" t="str">
        <f>mergeValue(A22) &amp;"."&amp; mergeValue(B22)&amp;"."&amp; mergeValue(C22)&amp;"."&amp; mergeValue(D22)&amp;"."&amp; mergeValue(E22)&amp;"."&amp; mergeValue(F22)</f>
        <v>1.1.1.1.1.1</v>
      </c>
      <c r="M22" s="228" t="s">
        <v>20</v>
      </c>
      <c r="N22" s="444"/>
      <c r="O22" s="746"/>
      <c r="P22" s="747"/>
      <c r="Q22" s="747"/>
      <c r="R22" s="747"/>
      <c r="S22" s="747"/>
      <c r="T22" s="747"/>
      <c r="U22" s="747"/>
      <c r="V22" s="748"/>
      <c r="W22" s="244"/>
      <c r="Y22" s="583" t="str">
        <f>strCheckUnique(Z22:Z25)</f>
        <v/>
      </c>
      <c r="AA22" s="583"/>
    </row>
    <row r="23" spans="1:34" ht="15" customHeight="1">
      <c r="A23" s="762"/>
      <c r="B23" s="762"/>
      <c r="C23" s="762"/>
      <c r="D23" s="762"/>
      <c r="E23" s="762"/>
      <c r="F23" s="762"/>
      <c r="G23" s="603">
        <v>1</v>
      </c>
      <c r="H23" s="603"/>
      <c r="I23" s="605"/>
      <c r="J23" s="605"/>
      <c r="K23" s="611">
        <v>1</v>
      </c>
      <c r="L23" s="615" t="str">
        <f>mergeValue(A23) &amp;"."&amp; mergeValue(B23)&amp;"."&amp; mergeValue(C23)&amp;"."&amp; mergeValue(D23)&amp;"."&amp; mergeValue(E23)&amp;"."&amp; mergeValue(F23)&amp;"."&amp; mergeValue(G23)</f>
        <v>1.1.1.1.1.1.1</v>
      </c>
      <c r="M23" s="229"/>
      <c r="N23" s="495"/>
      <c r="O23" s="249"/>
      <c r="P23" s="249"/>
      <c r="Q23" s="249"/>
      <c r="R23" s="792"/>
      <c r="S23" s="701" t="s">
        <v>116</v>
      </c>
      <c r="T23" s="792"/>
      <c r="U23" s="701" t="s">
        <v>117</v>
      </c>
      <c r="V23" s="440"/>
      <c r="W23" s="244"/>
      <c r="X23" s="486" t="str">
        <f>strCheckDate(O24:V24)</f>
        <v/>
      </c>
      <c r="Y23" s="583"/>
      <c r="Z23" s="583" t="str">
        <f>IF(M23="","",M23 )</f>
        <v/>
      </c>
      <c r="AA23" s="583"/>
      <c r="AB23" s="583"/>
      <c r="AC23" s="583"/>
    </row>
    <row r="24" spans="1:34" ht="0.2" customHeight="1">
      <c r="A24" s="762"/>
      <c r="B24" s="762"/>
      <c r="C24" s="762"/>
      <c r="D24" s="762"/>
      <c r="E24" s="762"/>
      <c r="F24" s="762"/>
      <c r="G24" s="603"/>
      <c r="H24" s="603"/>
      <c r="I24" s="605"/>
      <c r="J24" s="605"/>
      <c r="K24" s="611">
        <v>1</v>
      </c>
      <c r="L24" s="616"/>
      <c r="M24" s="261"/>
      <c r="N24" s="496"/>
      <c r="O24" s="249"/>
      <c r="P24" s="249"/>
      <c r="Q24" s="485" t="str">
        <f>R23 &amp; "-" &amp; T23</f>
        <v>-</v>
      </c>
      <c r="R24" s="760"/>
      <c r="S24" s="702"/>
      <c r="T24" s="760"/>
      <c r="U24" s="702"/>
      <c r="V24" s="440"/>
      <c r="W24" s="246"/>
    </row>
    <row r="25" spans="1:34" customFormat="1" ht="15" customHeight="1">
      <c r="A25" s="762"/>
      <c r="B25" s="762"/>
      <c r="C25" s="762"/>
      <c r="D25" s="762"/>
      <c r="E25" s="762"/>
      <c r="F25" s="762"/>
      <c r="G25" s="603"/>
      <c r="H25" s="603"/>
      <c r="I25" s="605"/>
      <c r="J25" s="605"/>
      <c r="K25" s="611">
        <v>1</v>
      </c>
      <c r="L25" s="145"/>
      <c r="M25" s="231" t="s">
        <v>42</v>
      </c>
      <c r="N25" s="218"/>
      <c r="O25" s="209"/>
      <c r="P25" s="209"/>
      <c r="Q25" s="209"/>
      <c r="R25" s="210"/>
      <c r="S25" s="211"/>
      <c r="T25" s="238"/>
      <c r="U25" s="218"/>
      <c r="V25" s="211"/>
      <c r="W25" s="243"/>
      <c r="X25" s="511"/>
      <c r="Y25" s="511"/>
      <c r="Z25" s="511"/>
      <c r="AA25" s="511"/>
      <c r="AB25" s="511"/>
      <c r="AC25" s="511"/>
      <c r="AD25" s="511"/>
      <c r="AE25" s="511"/>
      <c r="AF25" s="511"/>
      <c r="AG25" s="511"/>
      <c r="AH25" s="511"/>
    </row>
    <row r="26" spans="1:34" customFormat="1" ht="15" customHeight="1">
      <c r="A26" s="762"/>
      <c r="B26" s="762"/>
      <c r="C26" s="762"/>
      <c r="D26" s="762"/>
      <c r="E26" s="762"/>
      <c r="F26" s="605"/>
      <c r="G26" s="603"/>
      <c r="H26" s="603"/>
      <c r="I26" s="605"/>
      <c r="J26" s="605"/>
      <c r="K26" s="611">
        <v>1</v>
      </c>
      <c r="L26" s="145"/>
      <c r="M26" s="230" t="s">
        <v>23</v>
      </c>
      <c r="N26" s="217"/>
      <c r="O26" s="209"/>
      <c r="P26" s="209"/>
      <c r="Q26" s="209"/>
      <c r="R26" s="210"/>
      <c r="S26" s="211"/>
      <c r="T26" s="238"/>
      <c r="U26" s="217"/>
      <c r="V26" s="211"/>
      <c r="W26" s="243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</row>
    <row r="27" spans="1:34" customFormat="1" ht="15" customHeight="1">
      <c r="A27" s="762"/>
      <c r="B27" s="762"/>
      <c r="C27" s="762"/>
      <c r="D27" s="762"/>
      <c r="E27" s="609"/>
      <c r="F27" s="605"/>
      <c r="G27" s="603"/>
      <c r="H27" s="603"/>
      <c r="I27" s="256"/>
      <c r="J27" s="100"/>
      <c r="K27" s="611">
        <v>1</v>
      </c>
      <c r="L27" s="145"/>
      <c r="M27" s="218" t="s">
        <v>24</v>
      </c>
      <c r="N27" s="216"/>
      <c r="O27" s="209"/>
      <c r="P27" s="209"/>
      <c r="Q27" s="209"/>
      <c r="R27" s="210"/>
      <c r="S27" s="211"/>
      <c r="T27" s="238"/>
      <c r="U27" s="216"/>
      <c r="V27" s="211"/>
      <c r="W27" s="243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</row>
    <row r="28" spans="1:34" customFormat="1" ht="15" customHeight="1">
      <c r="A28" s="762"/>
      <c r="B28" s="762"/>
      <c r="C28" s="762"/>
      <c r="D28" s="609"/>
      <c r="E28" s="609"/>
      <c r="F28" s="605"/>
      <c r="G28" s="603"/>
      <c r="H28" s="603"/>
      <c r="I28" s="256"/>
      <c r="J28" s="100"/>
      <c r="K28" s="611">
        <v>1</v>
      </c>
      <c r="L28" s="145"/>
      <c r="M28" s="217" t="s">
        <v>32</v>
      </c>
      <c r="N28" s="216"/>
      <c r="O28" s="209"/>
      <c r="P28" s="209"/>
      <c r="Q28" s="209"/>
      <c r="R28" s="210"/>
      <c r="S28" s="211"/>
      <c r="T28" s="238"/>
      <c r="U28" s="216"/>
      <c r="V28" s="211"/>
      <c r="W28" s="243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</row>
    <row r="29" spans="1:34" customFormat="1" ht="15" customHeight="1">
      <c r="A29" s="762"/>
      <c r="B29" s="762"/>
      <c r="C29" s="609"/>
      <c r="D29" s="609"/>
      <c r="E29" s="609"/>
      <c r="F29" s="609"/>
      <c r="G29" s="603"/>
      <c r="H29" s="603"/>
      <c r="I29" s="612"/>
      <c r="J29" s="100"/>
      <c r="K29" s="611">
        <v>1</v>
      </c>
      <c r="L29" s="145"/>
      <c r="M29" s="216" t="s">
        <v>33</v>
      </c>
      <c r="N29" s="216"/>
      <c r="O29" s="209"/>
      <c r="P29" s="209"/>
      <c r="Q29" s="209"/>
      <c r="R29" s="210"/>
      <c r="S29" s="211"/>
      <c r="T29" s="238"/>
      <c r="U29" s="216"/>
      <c r="V29" s="211"/>
      <c r="W29" s="243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</row>
    <row r="30" spans="1:34" customFormat="1" ht="15" customHeight="1">
      <c r="A30" s="762"/>
      <c r="B30" s="609"/>
      <c r="C30" s="609"/>
      <c r="D30" s="609"/>
      <c r="E30" s="609"/>
      <c r="F30" s="609"/>
      <c r="G30" s="603"/>
      <c r="H30" s="603"/>
      <c r="I30" s="256"/>
      <c r="J30" s="100"/>
      <c r="K30" s="611">
        <v>1</v>
      </c>
      <c r="L30" s="145"/>
      <c r="M30" s="232" t="s">
        <v>34</v>
      </c>
      <c r="N30" s="216"/>
      <c r="O30" s="209"/>
      <c r="P30" s="209"/>
      <c r="Q30" s="209"/>
      <c r="R30" s="210"/>
      <c r="S30" s="211"/>
      <c r="T30" s="238"/>
      <c r="U30" s="216"/>
      <c r="V30" s="211"/>
      <c r="W30" s="243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</row>
    <row r="31" spans="1:34" customFormat="1" ht="15" customHeight="1">
      <c r="A31" s="511"/>
      <c r="B31" s="511"/>
      <c r="C31" s="511"/>
      <c r="D31" s="511"/>
      <c r="E31" s="511"/>
      <c r="F31" s="511"/>
      <c r="G31" s="624"/>
      <c r="H31" s="511"/>
      <c r="I31" s="281"/>
      <c r="J31" s="100"/>
      <c r="L31" s="145"/>
      <c r="M31" s="269" t="s">
        <v>377</v>
      </c>
      <c r="N31" s="216"/>
      <c r="O31" s="209"/>
      <c r="P31" s="209"/>
      <c r="Q31" s="209"/>
      <c r="R31" s="210"/>
      <c r="S31" s="211"/>
      <c r="T31" s="238"/>
      <c r="U31" s="216"/>
      <c r="V31" s="211"/>
      <c r="W31" s="243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</row>
    <row r="32" spans="1:34" ht="3" customHeight="1">
      <c r="L32" s="139"/>
      <c r="M32" s="139"/>
      <c r="N32" s="139"/>
      <c r="O32" s="139"/>
      <c r="P32" s="139"/>
      <c r="Q32" s="139"/>
      <c r="R32" s="139"/>
      <c r="S32" s="139"/>
      <c r="T32" s="139"/>
      <c r="U32" s="139"/>
    </row>
  </sheetData>
  <sheetProtection password="FA9C" sheet="1" objects="1" scenarios="1" formatColumns="0" formatRows="0"/>
  <dataConsolidate/>
  <mergeCells count="36">
    <mergeCell ref="A17:A30"/>
    <mergeCell ref="B18:B29"/>
    <mergeCell ref="C19:C28"/>
    <mergeCell ref="D20:D27"/>
    <mergeCell ref="E21:E26"/>
    <mergeCell ref="F22:F25"/>
    <mergeCell ref="N13:N15"/>
    <mergeCell ref="R13:T14"/>
    <mergeCell ref="L10:M10"/>
    <mergeCell ref="O11:T11"/>
    <mergeCell ref="L5:T5"/>
    <mergeCell ref="L6:T6"/>
    <mergeCell ref="L9:M9"/>
    <mergeCell ref="O9:T9"/>
    <mergeCell ref="O10:T10"/>
    <mergeCell ref="L11:M11"/>
    <mergeCell ref="W13:W15"/>
    <mergeCell ref="O14:O15"/>
    <mergeCell ref="P14:Q14"/>
    <mergeCell ref="S15:T15"/>
    <mergeCell ref="R23:R24"/>
    <mergeCell ref="U23:U24"/>
    <mergeCell ref="O22:V22"/>
    <mergeCell ref="O21:V21"/>
    <mergeCell ref="O20:V20"/>
    <mergeCell ref="O19:V19"/>
    <mergeCell ref="S23:S24"/>
    <mergeCell ref="V13:V15"/>
    <mergeCell ref="U13:U15"/>
    <mergeCell ref="T23:T24"/>
    <mergeCell ref="L13:L15"/>
    <mergeCell ref="O12:U12"/>
    <mergeCell ref="O17:V17"/>
    <mergeCell ref="O18:V18"/>
    <mergeCell ref="M13:M15"/>
    <mergeCell ref="O13:Q13"/>
  </mergeCells>
  <dataValidations xWindow="911" yWindow="637" count="9">
    <dataValidation allowBlank="1" prompt="Для выбора выполните двойной щелчок левой клавиши мыши по соответствующей ячейке." sqref="L25:W32"/>
    <dataValidation allowBlank="1" promptTitle="checkPeriodRange" sqref="Q24"/>
    <dataValidation allowBlank="1" showInputMessage="1" showErrorMessage="1" prompt="Для выбора выполните двойной щелчок левой клавиши мыши по соответствующей ячейке." sqref="S23:S24 U2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:R24 T23:T24"/>
    <dataValidation type="list" allowBlank="1" showInputMessage="1" errorTitle="Ошибка" error="Выберите значение из списка" prompt="Выберите значение из списка" sqref="O22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sqref="W17:W23">
      <formula1>900</formula1>
    </dataValidation>
    <dataValidation type="list" allowBlank="1" showInputMessage="1" showErrorMessage="1" errorTitle="Ошибка" error="Выберите значение из списка" sqref="P21:V21">
      <formula1>kind_of_scheme_in</formula1>
    </dataValidation>
    <dataValidation type="list" allowBlank="1" showInputMessage="1" showErrorMessage="1" errorTitle="Ошибка" error="Выберите значение из списка" sqref="M23">
      <formula1>kind_of_heat_transfer</formula1>
    </dataValidation>
    <dataValidation type="list" allowBlank="1" showInputMessage="1" showErrorMessage="1" errorTitle="Ошибка" error="Выберите значение из списка" sqref="O21">
      <formula1>kind_of_scheme_in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522113" r:id="rId4" name="chkMultiAdd">
          <controlPr autoLine="0" r:id="rId5">
            <anchor moveWithCells="1">
              <from>
                <xdr:col>11</xdr:col>
                <xdr:colOff>9525</xdr:colOff>
                <xdr:row>3</xdr:row>
                <xdr:rowOff>76200</xdr:rowOff>
              </from>
              <to>
                <xdr:col>12</xdr:col>
                <xdr:colOff>1171575</xdr:colOff>
                <xdr:row>3</xdr:row>
                <xdr:rowOff>333375</xdr:rowOff>
              </to>
            </anchor>
          </controlPr>
        </control>
      </mc:Choice>
      <mc:Fallback>
        <control shapeId="2522113" r:id="rId4" name="chkMultiAdd"/>
      </mc:Fallback>
    </mc:AlternateContent>
  </control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12"/>
  <sheetViews>
    <sheetView showGridLines="0" zoomScaleNormal="100" workbookViewId="0"/>
  </sheetViews>
  <sheetFormatPr defaultRowHeight="11.25"/>
  <sheetData>
    <row r="1" spans="1:4">
      <c r="A1" t="s">
        <v>693</v>
      </c>
      <c r="B1" t="s">
        <v>695</v>
      </c>
      <c r="C1" t="s">
        <v>696</v>
      </c>
      <c r="D1" t="s">
        <v>697</v>
      </c>
    </row>
    <row r="2" spans="1:4">
      <c r="A2">
        <v>1</v>
      </c>
      <c r="B2" t="s">
        <v>806</v>
      </c>
      <c r="C2" t="s">
        <v>906</v>
      </c>
      <c r="D2" t="s">
        <v>907</v>
      </c>
    </row>
    <row r="3" spans="1:4">
      <c r="A3">
        <v>2</v>
      </c>
      <c r="B3" t="s">
        <v>806</v>
      </c>
      <c r="C3" t="s">
        <v>908</v>
      </c>
      <c r="D3" t="s">
        <v>909</v>
      </c>
    </row>
    <row r="4" spans="1:4">
      <c r="A4">
        <v>3</v>
      </c>
      <c r="B4" t="s">
        <v>806</v>
      </c>
      <c r="C4" t="s">
        <v>806</v>
      </c>
      <c r="D4" t="s">
        <v>807</v>
      </c>
    </row>
    <row r="5" spans="1:4">
      <c r="A5">
        <v>4</v>
      </c>
      <c r="B5" t="s">
        <v>806</v>
      </c>
      <c r="C5" t="s">
        <v>910</v>
      </c>
      <c r="D5" t="s">
        <v>911</v>
      </c>
    </row>
    <row r="6" spans="1:4">
      <c r="A6">
        <v>5</v>
      </c>
      <c r="B6" t="s">
        <v>806</v>
      </c>
      <c r="C6" t="s">
        <v>912</v>
      </c>
      <c r="D6" t="s">
        <v>913</v>
      </c>
    </row>
    <row r="7" spans="1:4">
      <c r="A7">
        <v>6</v>
      </c>
      <c r="B7" t="s">
        <v>806</v>
      </c>
      <c r="C7" t="s">
        <v>914</v>
      </c>
      <c r="D7" t="s">
        <v>915</v>
      </c>
    </row>
    <row r="8" spans="1:4">
      <c r="A8">
        <v>7</v>
      </c>
      <c r="B8" t="s">
        <v>806</v>
      </c>
      <c r="C8" t="s">
        <v>916</v>
      </c>
      <c r="D8" t="s">
        <v>917</v>
      </c>
    </row>
    <row r="9" spans="1:4">
      <c r="A9">
        <v>8</v>
      </c>
      <c r="B9" t="s">
        <v>806</v>
      </c>
      <c r="C9" t="s">
        <v>918</v>
      </c>
      <c r="D9" t="s">
        <v>919</v>
      </c>
    </row>
    <row r="10" spans="1:4">
      <c r="A10">
        <v>9</v>
      </c>
      <c r="B10" t="s">
        <v>806</v>
      </c>
      <c r="C10" t="s">
        <v>920</v>
      </c>
      <c r="D10" t="s">
        <v>921</v>
      </c>
    </row>
    <row r="11" spans="1:4">
      <c r="A11">
        <v>10</v>
      </c>
      <c r="B11" t="s">
        <v>806</v>
      </c>
      <c r="C11" t="s">
        <v>922</v>
      </c>
      <c r="D11" t="s">
        <v>923</v>
      </c>
    </row>
    <row r="12" spans="1:4">
      <c r="A12">
        <v>11</v>
      </c>
      <c r="B12" t="s">
        <v>806</v>
      </c>
      <c r="C12" t="s">
        <v>924</v>
      </c>
      <c r="D12" t="s">
        <v>925</v>
      </c>
    </row>
    <row r="13" spans="1:4">
      <c r="A13">
        <v>12</v>
      </c>
      <c r="B13" t="s">
        <v>806</v>
      </c>
      <c r="C13" t="s">
        <v>926</v>
      </c>
      <c r="D13" t="s">
        <v>927</v>
      </c>
    </row>
    <row r="14" spans="1:4">
      <c r="A14">
        <v>13</v>
      </c>
      <c r="B14" t="s">
        <v>806</v>
      </c>
      <c r="C14" t="s">
        <v>928</v>
      </c>
      <c r="D14" t="s">
        <v>929</v>
      </c>
    </row>
    <row r="15" spans="1:4">
      <c r="A15">
        <v>14</v>
      </c>
      <c r="B15" t="s">
        <v>806</v>
      </c>
      <c r="C15" t="s">
        <v>808</v>
      </c>
      <c r="D15" t="s">
        <v>809</v>
      </c>
    </row>
    <row r="16" spans="1:4">
      <c r="A16">
        <v>15</v>
      </c>
      <c r="B16" t="s">
        <v>806</v>
      </c>
      <c r="C16" t="s">
        <v>930</v>
      </c>
      <c r="D16" t="s">
        <v>931</v>
      </c>
    </row>
    <row r="17" spans="1:4">
      <c r="A17">
        <v>16</v>
      </c>
      <c r="B17" t="s">
        <v>806</v>
      </c>
      <c r="C17" t="s">
        <v>932</v>
      </c>
      <c r="D17" t="s">
        <v>933</v>
      </c>
    </row>
    <row r="18" spans="1:4">
      <c r="A18">
        <v>17</v>
      </c>
      <c r="B18" t="s">
        <v>806</v>
      </c>
      <c r="C18" t="s">
        <v>934</v>
      </c>
      <c r="D18" t="s">
        <v>935</v>
      </c>
    </row>
    <row r="19" spans="1:4">
      <c r="A19">
        <v>18</v>
      </c>
      <c r="B19" t="s">
        <v>806</v>
      </c>
      <c r="C19" t="s">
        <v>936</v>
      </c>
      <c r="D19" t="s">
        <v>937</v>
      </c>
    </row>
    <row r="20" spans="1:4">
      <c r="A20">
        <v>19</v>
      </c>
      <c r="B20" t="s">
        <v>938</v>
      </c>
      <c r="C20" t="s">
        <v>940</v>
      </c>
      <c r="D20" t="s">
        <v>941</v>
      </c>
    </row>
    <row r="21" spans="1:4">
      <c r="A21">
        <v>20</v>
      </c>
      <c r="B21" t="s">
        <v>938</v>
      </c>
      <c r="C21" t="s">
        <v>938</v>
      </c>
      <c r="D21" t="s">
        <v>939</v>
      </c>
    </row>
    <row r="22" spans="1:4">
      <c r="A22">
        <v>21</v>
      </c>
      <c r="B22" t="s">
        <v>938</v>
      </c>
      <c r="C22" t="s">
        <v>942</v>
      </c>
      <c r="D22" t="s">
        <v>943</v>
      </c>
    </row>
    <row r="23" spans="1:4">
      <c r="A23">
        <v>22</v>
      </c>
      <c r="B23" t="s">
        <v>938</v>
      </c>
      <c r="C23" t="s">
        <v>944</v>
      </c>
      <c r="D23" t="s">
        <v>945</v>
      </c>
    </row>
    <row r="24" spans="1:4">
      <c r="A24">
        <v>23</v>
      </c>
      <c r="B24" t="s">
        <v>938</v>
      </c>
      <c r="C24" t="s">
        <v>946</v>
      </c>
      <c r="D24" t="s">
        <v>947</v>
      </c>
    </row>
    <row r="25" spans="1:4">
      <c r="A25">
        <v>24</v>
      </c>
      <c r="B25" t="s">
        <v>938</v>
      </c>
      <c r="C25" t="s">
        <v>948</v>
      </c>
      <c r="D25" t="s">
        <v>949</v>
      </c>
    </row>
    <row r="26" spans="1:4">
      <c r="A26">
        <v>25</v>
      </c>
      <c r="B26" t="s">
        <v>938</v>
      </c>
      <c r="C26" t="s">
        <v>950</v>
      </c>
      <c r="D26" t="s">
        <v>951</v>
      </c>
    </row>
    <row r="27" spans="1:4">
      <c r="A27">
        <v>26</v>
      </c>
      <c r="B27" t="s">
        <v>938</v>
      </c>
      <c r="C27" t="s">
        <v>952</v>
      </c>
      <c r="D27" t="s">
        <v>953</v>
      </c>
    </row>
    <row r="28" spans="1:4">
      <c r="A28">
        <v>27</v>
      </c>
      <c r="B28" t="s">
        <v>938</v>
      </c>
      <c r="C28" t="s">
        <v>954</v>
      </c>
      <c r="D28" t="s">
        <v>955</v>
      </c>
    </row>
    <row r="29" spans="1:4">
      <c r="A29">
        <v>28</v>
      </c>
      <c r="B29" t="s">
        <v>938</v>
      </c>
      <c r="C29" t="s">
        <v>956</v>
      </c>
      <c r="D29" t="s">
        <v>957</v>
      </c>
    </row>
    <row r="30" spans="1:4">
      <c r="A30">
        <v>29</v>
      </c>
      <c r="B30" t="s">
        <v>938</v>
      </c>
      <c r="C30" t="s">
        <v>958</v>
      </c>
      <c r="D30" t="s">
        <v>959</v>
      </c>
    </row>
    <row r="31" spans="1:4">
      <c r="A31">
        <v>30</v>
      </c>
      <c r="B31" t="s">
        <v>938</v>
      </c>
      <c r="C31" t="s">
        <v>960</v>
      </c>
      <c r="D31" t="s">
        <v>961</v>
      </c>
    </row>
    <row r="32" spans="1:4">
      <c r="A32">
        <v>31</v>
      </c>
      <c r="B32" t="s">
        <v>938</v>
      </c>
      <c r="C32" t="s">
        <v>962</v>
      </c>
      <c r="D32" t="s">
        <v>963</v>
      </c>
    </row>
    <row r="33" spans="1:4">
      <c r="A33">
        <v>32</v>
      </c>
      <c r="B33" t="s">
        <v>938</v>
      </c>
      <c r="C33" t="s">
        <v>964</v>
      </c>
      <c r="D33" t="s">
        <v>965</v>
      </c>
    </row>
    <row r="34" spans="1:4">
      <c r="A34">
        <v>33</v>
      </c>
      <c r="B34" t="s">
        <v>938</v>
      </c>
      <c r="C34" t="s">
        <v>966</v>
      </c>
      <c r="D34" t="s">
        <v>967</v>
      </c>
    </row>
    <row r="35" spans="1:4">
      <c r="A35">
        <v>34</v>
      </c>
      <c r="B35" t="s">
        <v>938</v>
      </c>
      <c r="C35" t="s">
        <v>968</v>
      </c>
      <c r="D35" t="s">
        <v>969</v>
      </c>
    </row>
    <row r="36" spans="1:4">
      <c r="A36">
        <v>35</v>
      </c>
      <c r="B36" t="s">
        <v>851</v>
      </c>
      <c r="C36" t="s">
        <v>851</v>
      </c>
      <c r="D36" t="s">
        <v>852</v>
      </c>
    </row>
    <row r="37" spans="1:4">
      <c r="A37">
        <v>36</v>
      </c>
      <c r="B37" t="s">
        <v>851</v>
      </c>
      <c r="C37" t="s">
        <v>970</v>
      </c>
      <c r="D37" t="s">
        <v>971</v>
      </c>
    </row>
    <row r="38" spans="1:4">
      <c r="A38">
        <v>37</v>
      </c>
      <c r="B38" t="s">
        <v>851</v>
      </c>
      <c r="C38" t="s">
        <v>972</v>
      </c>
      <c r="D38" t="s">
        <v>973</v>
      </c>
    </row>
    <row r="39" spans="1:4">
      <c r="A39">
        <v>38</v>
      </c>
      <c r="B39" t="s">
        <v>851</v>
      </c>
      <c r="C39" t="s">
        <v>974</v>
      </c>
      <c r="D39" t="s">
        <v>975</v>
      </c>
    </row>
    <row r="40" spans="1:4">
      <c r="A40">
        <v>39</v>
      </c>
      <c r="B40" t="s">
        <v>851</v>
      </c>
      <c r="C40" t="s">
        <v>853</v>
      </c>
      <c r="D40" t="s">
        <v>854</v>
      </c>
    </row>
    <row r="41" spans="1:4">
      <c r="A41">
        <v>40</v>
      </c>
      <c r="B41" t="s">
        <v>851</v>
      </c>
      <c r="C41" t="s">
        <v>855</v>
      </c>
      <c r="D41" t="s">
        <v>856</v>
      </c>
    </row>
    <row r="42" spans="1:4">
      <c r="A42">
        <v>41</v>
      </c>
      <c r="B42" t="s">
        <v>851</v>
      </c>
      <c r="C42" t="s">
        <v>976</v>
      </c>
      <c r="D42" t="s">
        <v>977</v>
      </c>
    </row>
    <row r="43" spans="1:4">
      <c r="A43">
        <v>42</v>
      </c>
      <c r="B43" t="s">
        <v>851</v>
      </c>
      <c r="C43" t="s">
        <v>978</v>
      </c>
      <c r="D43" t="s">
        <v>979</v>
      </c>
    </row>
    <row r="44" spans="1:4">
      <c r="A44">
        <v>43</v>
      </c>
      <c r="B44" t="s">
        <v>851</v>
      </c>
      <c r="C44" t="s">
        <v>980</v>
      </c>
      <c r="D44" t="s">
        <v>981</v>
      </c>
    </row>
    <row r="45" spans="1:4">
      <c r="A45">
        <v>44</v>
      </c>
      <c r="B45" t="s">
        <v>851</v>
      </c>
      <c r="C45" t="s">
        <v>873</v>
      </c>
      <c r="D45" t="s">
        <v>874</v>
      </c>
    </row>
    <row r="46" spans="1:4">
      <c r="A46">
        <v>45</v>
      </c>
      <c r="B46" t="s">
        <v>851</v>
      </c>
      <c r="C46" t="s">
        <v>982</v>
      </c>
      <c r="D46" t="s">
        <v>983</v>
      </c>
    </row>
    <row r="47" spans="1:4">
      <c r="A47">
        <v>46</v>
      </c>
      <c r="B47" t="s">
        <v>851</v>
      </c>
      <c r="C47" t="s">
        <v>984</v>
      </c>
      <c r="D47" t="s">
        <v>985</v>
      </c>
    </row>
    <row r="48" spans="1:4">
      <c r="A48">
        <v>47</v>
      </c>
      <c r="B48" t="s">
        <v>794</v>
      </c>
      <c r="C48" t="s">
        <v>986</v>
      </c>
      <c r="D48" t="s">
        <v>987</v>
      </c>
    </row>
    <row r="49" spans="1:4">
      <c r="A49">
        <v>48</v>
      </c>
      <c r="B49" t="s">
        <v>794</v>
      </c>
      <c r="C49" t="s">
        <v>794</v>
      </c>
      <c r="D49" t="s">
        <v>795</v>
      </c>
    </row>
    <row r="50" spans="1:4">
      <c r="A50">
        <v>49</v>
      </c>
      <c r="B50" t="s">
        <v>794</v>
      </c>
      <c r="C50" t="s">
        <v>832</v>
      </c>
      <c r="D50" t="s">
        <v>833</v>
      </c>
    </row>
    <row r="51" spans="1:4">
      <c r="A51">
        <v>50</v>
      </c>
      <c r="B51" t="s">
        <v>794</v>
      </c>
      <c r="C51" t="s">
        <v>988</v>
      </c>
      <c r="D51" t="s">
        <v>989</v>
      </c>
    </row>
    <row r="52" spans="1:4">
      <c r="A52">
        <v>51</v>
      </c>
      <c r="B52" t="s">
        <v>794</v>
      </c>
      <c r="C52" t="s">
        <v>879</v>
      </c>
      <c r="D52" t="s">
        <v>880</v>
      </c>
    </row>
    <row r="53" spans="1:4">
      <c r="A53">
        <v>52</v>
      </c>
      <c r="B53" t="s">
        <v>794</v>
      </c>
      <c r="C53" t="s">
        <v>812</v>
      </c>
      <c r="D53" t="s">
        <v>813</v>
      </c>
    </row>
    <row r="54" spans="1:4">
      <c r="A54">
        <v>53</v>
      </c>
      <c r="B54" t="s">
        <v>794</v>
      </c>
      <c r="C54" t="s">
        <v>814</v>
      </c>
      <c r="D54" t="s">
        <v>815</v>
      </c>
    </row>
    <row r="55" spans="1:4">
      <c r="A55">
        <v>54</v>
      </c>
      <c r="B55" t="s">
        <v>794</v>
      </c>
      <c r="C55" t="s">
        <v>796</v>
      </c>
      <c r="D55" t="s">
        <v>797</v>
      </c>
    </row>
    <row r="56" spans="1:4">
      <c r="A56">
        <v>55</v>
      </c>
      <c r="B56" t="s">
        <v>794</v>
      </c>
      <c r="C56" t="s">
        <v>990</v>
      </c>
      <c r="D56" t="s">
        <v>991</v>
      </c>
    </row>
    <row r="57" spans="1:4">
      <c r="A57">
        <v>56</v>
      </c>
      <c r="B57" t="s">
        <v>794</v>
      </c>
      <c r="C57" t="s">
        <v>992</v>
      </c>
      <c r="D57" t="s">
        <v>993</v>
      </c>
    </row>
    <row r="58" spans="1:4">
      <c r="A58">
        <v>57</v>
      </c>
      <c r="B58" t="s">
        <v>794</v>
      </c>
      <c r="C58" t="s">
        <v>994</v>
      </c>
      <c r="D58" t="s">
        <v>995</v>
      </c>
    </row>
    <row r="59" spans="1:4">
      <c r="A59">
        <v>58</v>
      </c>
      <c r="B59" t="s">
        <v>794</v>
      </c>
      <c r="C59" t="s">
        <v>968</v>
      </c>
      <c r="D59" t="s">
        <v>996</v>
      </c>
    </row>
    <row r="60" spans="1:4">
      <c r="A60">
        <v>59</v>
      </c>
      <c r="B60" t="s">
        <v>724</v>
      </c>
      <c r="C60" t="s">
        <v>724</v>
      </c>
      <c r="D60" t="s">
        <v>725</v>
      </c>
    </row>
    <row r="61" spans="1:4">
      <c r="A61">
        <v>60</v>
      </c>
      <c r="B61" t="s">
        <v>726</v>
      </c>
      <c r="C61" t="s">
        <v>726</v>
      </c>
      <c r="D61" t="s">
        <v>727</v>
      </c>
    </row>
    <row r="62" spans="1:4">
      <c r="A62">
        <v>61</v>
      </c>
      <c r="B62" t="s">
        <v>732</v>
      </c>
      <c r="C62" t="s">
        <v>732</v>
      </c>
      <c r="D62" t="s">
        <v>733</v>
      </c>
    </row>
    <row r="63" spans="1:4">
      <c r="A63">
        <v>62</v>
      </c>
      <c r="B63" t="s">
        <v>736</v>
      </c>
      <c r="C63" t="s">
        <v>736</v>
      </c>
      <c r="D63" t="s">
        <v>737</v>
      </c>
    </row>
    <row r="64" spans="1:4">
      <c r="A64">
        <v>63</v>
      </c>
      <c r="B64" t="s">
        <v>740</v>
      </c>
      <c r="C64" t="s">
        <v>740</v>
      </c>
      <c r="D64" t="s">
        <v>741</v>
      </c>
    </row>
    <row r="65" spans="1:4">
      <c r="A65">
        <v>64</v>
      </c>
      <c r="B65" t="s">
        <v>734</v>
      </c>
      <c r="C65" t="s">
        <v>734</v>
      </c>
      <c r="D65" t="s">
        <v>735</v>
      </c>
    </row>
    <row r="66" spans="1:4">
      <c r="A66">
        <v>65</v>
      </c>
      <c r="B66" t="s">
        <v>738</v>
      </c>
      <c r="C66" t="s">
        <v>738</v>
      </c>
      <c r="D66" t="s">
        <v>739</v>
      </c>
    </row>
    <row r="67" spans="1:4">
      <c r="A67">
        <v>66</v>
      </c>
      <c r="B67" t="s">
        <v>750</v>
      </c>
      <c r="C67" t="s">
        <v>750</v>
      </c>
      <c r="D67" t="s">
        <v>751</v>
      </c>
    </row>
    <row r="68" spans="1:4">
      <c r="A68">
        <v>67</v>
      </c>
      <c r="B68" t="s">
        <v>728</v>
      </c>
      <c r="C68" t="s">
        <v>997</v>
      </c>
      <c r="D68" t="s">
        <v>998</v>
      </c>
    </row>
    <row r="69" spans="1:4">
      <c r="A69">
        <v>68</v>
      </c>
      <c r="B69" t="s">
        <v>728</v>
      </c>
      <c r="C69" t="s">
        <v>906</v>
      </c>
      <c r="D69" t="s">
        <v>999</v>
      </c>
    </row>
    <row r="70" spans="1:4">
      <c r="A70">
        <v>69</v>
      </c>
      <c r="B70" t="s">
        <v>728</v>
      </c>
      <c r="C70" t="s">
        <v>1000</v>
      </c>
      <c r="D70" t="s">
        <v>1001</v>
      </c>
    </row>
    <row r="71" spans="1:4">
      <c r="A71">
        <v>70</v>
      </c>
      <c r="B71" t="s">
        <v>728</v>
      </c>
      <c r="C71" t="s">
        <v>1002</v>
      </c>
      <c r="D71" t="s">
        <v>1003</v>
      </c>
    </row>
    <row r="72" spans="1:4">
      <c r="A72">
        <v>71</v>
      </c>
      <c r="B72" t="s">
        <v>728</v>
      </c>
      <c r="C72" t="s">
        <v>1004</v>
      </c>
      <c r="D72" t="s">
        <v>1005</v>
      </c>
    </row>
    <row r="73" spans="1:4">
      <c r="A73">
        <v>72</v>
      </c>
      <c r="B73" t="s">
        <v>728</v>
      </c>
      <c r="C73" t="s">
        <v>730</v>
      </c>
      <c r="D73" t="s">
        <v>731</v>
      </c>
    </row>
    <row r="74" spans="1:4">
      <c r="A74">
        <v>73</v>
      </c>
      <c r="B74" t="s">
        <v>728</v>
      </c>
      <c r="C74" t="s">
        <v>728</v>
      </c>
      <c r="D74" t="s">
        <v>729</v>
      </c>
    </row>
    <row r="75" spans="1:4">
      <c r="A75">
        <v>74</v>
      </c>
      <c r="B75" t="s">
        <v>728</v>
      </c>
      <c r="C75" t="s">
        <v>914</v>
      </c>
      <c r="D75" t="s">
        <v>1006</v>
      </c>
    </row>
    <row r="76" spans="1:4">
      <c r="A76">
        <v>75</v>
      </c>
      <c r="B76" t="s">
        <v>728</v>
      </c>
      <c r="C76" t="s">
        <v>1007</v>
      </c>
      <c r="D76" t="s">
        <v>1008</v>
      </c>
    </row>
    <row r="77" spans="1:4">
      <c r="A77">
        <v>76</v>
      </c>
      <c r="B77" t="s">
        <v>728</v>
      </c>
      <c r="C77" t="s">
        <v>1009</v>
      </c>
      <c r="D77" t="s">
        <v>1010</v>
      </c>
    </row>
    <row r="78" spans="1:4">
      <c r="A78">
        <v>77</v>
      </c>
      <c r="B78" t="s">
        <v>728</v>
      </c>
      <c r="C78" t="s">
        <v>968</v>
      </c>
      <c r="D78" t="s">
        <v>1011</v>
      </c>
    </row>
    <row r="79" spans="1:4">
      <c r="A79">
        <v>78</v>
      </c>
      <c r="B79" t="s">
        <v>822</v>
      </c>
      <c r="C79" t="s">
        <v>894</v>
      </c>
      <c r="D79" t="s">
        <v>895</v>
      </c>
    </row>
    <row r="80" spans="1:4">
      <c r="A80">
        <v>79</v>
      </c>
      <c r="B80" t="s">
        <v>822</v>
      </c>
      <c r="C80" t="s">
        <v>1012</v>
      </c>
      <c r="D80" t="s">
        <v>1013</v>
      </c>
    </row>
    <row r="81" spans="1:4">
      <c r="A81">
        <v>80</v>
      </c>
      <c r="B81" t="s">
        <v>822</v>
      </c>
      <c r="C81" t="s">
        <v>900</v>
      </c>
      <c r="D81" t="s">
        <v>901</v>
      </c>
    </row>
    <row r="82" spans="1:4">
      <c r="A82">
        <v>81</v>
      </c>
      <c r="B82" t="s">
        <v>822</v>
      </c>
      <c r="C82" t="s">
        <v>1014</v>
      </c>
      <c r="D82" t="s">
        <v>1015</v>
      </c>
    </row>
    <row r="83" spans="1:4">
      <c r="A83">
        <v>82</v>
      </c>
      <c r="B83" t="s">
        <v>822</v>
      </c>
      <c r="C83" t="s">
        <v>1016</v>
      </c>
      <c r="D83" t="s">
        <v>1017</v>
      </c>
    </row>
    <row r="84" spans="1:4">
      <c r="A84">
        <v>83</v>
      </c>
      <c r="B84" t="s">
        <v>822</v>
      </c>
      <c r="C84" t="s">
        <v>824</v>
      </c>
      <c r="D84" t="s">
        <v>825</v>
      </c>
    </row>
    <row r="85" spans="1:4">
      <c r="A85">
        <v>84</v>
      </c>
      <c r="B85" t="s">
        <v>822</v>
      </c>
      <c r="C85" t="s">
        <v>1018</v>
      </c>
      <c r="D85" t="s">
        <v>1019</v>
      </c>
    </row>
    <row r="86" spans="1:4">
      <c r="A86">
        <v>85</v>
      </c>
      <c r="B86" t="s">
        <v>822</v>
      </c>
      <c r="C86" t="s">
        <v>822</v>
      </c>
      <c r="D86" t="s">
        <v>823</v>
      </c>
    </row>
    <row r="87" spans="1:4">
      <c r="A87">
        <v>86</v>
      </c>
      <c r="B87" t="s">
        <v>822</v>
      </c>
      <c r="C87" t="s">
        <v>1020</v>
      </c>
      <c r="D87" t="s">
        <v>1021</v>
      </c>
    </row>
    <row r="88" spans="1:4">
      <c r="A88">
        <v>87</v>
      </c>
      <c r="B88" t="s">
        <v>822</v>
      </c>
      <c r="C88" t="s">
        <v>742</v>
      </c>
      <c r="D88" t="s">
        <v>1022</v>
      </c>
    </row>
    <row r="89" spans="1:4">
      <c r="A89">
        <v>88</v>
      </c>
      <c r="B89" t="s">
        <v>822</v>
      </c>
      <c r="C89" t="s">
        <v>1023</v>
      </c>
      <c r="D89" t="s">
        <v>1024</v>
      </c>
    </row>
    <row r="90" spans="1:4">
      <c r="A90">
        <v>89</v>
      </c>
      <c r="B90" t="s">
        <v>822</v>
      </c>
      <c r="C90" t="s">
        <v>714</v>
      </c>
      <c r="D90" t="s">
        <v>1025</v>
      </c>
    </row>
    <row r="91" spans="1:4">
      <c r="A91">
        <v>90</v>
      </c>
      <c r="B91" t="s">
        <v>822</v>
      </c>
      <c r="C91" t="s">
        <v>857</v>
      </c>
      <c r="D91" t="s">
        <v>858</v>
      </c>
    </row>
    <row r="92" spans="1:4">
      <c r="A92">
        <v>91</v>
      </c>
      <c r="B92" t="s">
        <v>822</v>
      </c>
      <c r="C92" t="s">
        <v>1026</v>
      </c>
      <c r="D92" t="s">
        <v>1027</v>
      </c>
    </row>
    <row r="93" spans="1:4">
      <c r="A93">
        <v>92</v>
      </c>
      <c r="B93" t="s">
        <v>822</v>
      </c>
      <c r="C93" t="s">
        <v>859</v>
      </c>
      <c r="D93" t="s">
        <v>860</v>
      </c>
    </row>
    <row r="94" spans="1:4">
      <c r="A94">
        <v>93</v>
      </c>
      <c r="B94" t="s">
        <v>822</v>
      </c>
      <c r="C94" t="s">
        <v>1028</v>
      </c>
      <c r="D94" t="s">
        <v>1029</v>
      </c>
    </row>
    <row r="95" spans="1:4">
      <c r="A95">
        <v>94</v>
      </c>
      <c r="B95" t="s">
        <v>822</v>
      </c>
      <c r="C95" t="s">
        <v>1030</v>
      </c>
      <c r="D95" t="s">
        <v>1031</v>
      </c>
    </row>
    <row r="96" spans="1:4">
      <c r="A96">
        <v>95</v>
      </c>
      <c r="B96" t="s">
        <v>822</v>
      </c>
      <c r="C96" t="s">
        <v>1032</v>
      </c>
      <c r="D96" t="s">
        <v>1033</v>
      </c>
    </row>
    <row r="97" spans="1:4">
      <c r="A97">
        <v>96</v>
      </c>
      <c r="B97" t="s">
        <v>822</v>
      </c>
      <c r="C97" t="s">
        <v>1034</v>
      </c>
      <c r="D97" t="s">
        <v>1035</v>
      </c>
    </row>
    <row r="98" spans="1:4">
      <c r="A98">
        <v>97</v>
      </c>
      <c r="B98" t="s">
        <v>822</v>
      </c>
      <c r="C98" t="s">
        <v>1036</v>
      </c>
      <c r="D98" t="s">
        <v>1037</v>
      </c>
    </row>
    <row r="99" spans="1:4">
      <c r="A99">
        <v>98</v>
      </c>
      <c r="B99" t="s">
        <v>822</v>
      </c>
      <c r="C99" t="s">
        <v>1038</v>
      </c>
      <c r="D99" t="s">
        <v>1039</v>
      </c>
    </row>
    <row r="100" spans="1:4">
      <c r="A100">
        <v>99</v>
      </c>
      <c r="B100" t="s">
        <v>822</v>
      </c>
      <c r="C100" t="s">
        <v>1040</v>
      </c>
      <c r="D100" t="s">
        <v>1041</v>
      </c>
    </row>
    <row r="101" spans="1:4">
      <c r="A101">
        <v>100</v>
      </c>
      <c r="B101" t="s">
        <v>822</v>
      </c>
      <c r="C101" t="s">
        <v>1042</v>
      </c>
      <c r="D101" t="s">
        <v>1043</v>
      </c>
    </row>
    <row r="102" spans="1:4">
      <c r="A102">
        <v>101</v>
      </c>
      <c r="B102" t="s">
        <v>822</v>
      </c>
      <c r="C102" t="s">
        <v>1044</v>
      </c>
      <c r="D102" t="s">
        <v>1045</v>
      </c>
    </row>
    <row r="103" spans="1:4">
      <c r="A103">
        <v>102</v>
      </c>
      <c r="B103" t="s">
        <v>720</v>
      </c>
      <c r="C103" t="s">
        <v>1046</v>
      </c>
      <c r="D103" t="s">
        <v>1047</v>
      </c>
    </row>
    <row r="104" spans="1:4">
      <c r="A104">
        <v>103</v>
      </c>
      <c r="B104" t="s">
        <v>720</v>
      </c>
      <c r="C104" t="s">
        <v>1048</v>
      </c>
      <c r="D104" t="s">
        <v>1049</v>
      </c>
    </row>
    <row r="105" spans="1:4">
      <c r="A105">
        <v>104</v>
      </c>
      <c r="B105" t="s">
        <v>720</v>
      </c>
      <c r="C105" t="s">
        <v>722</v>
      </c>
      <c r="D105" t="s">
        <v>723</v>
      </c>
    </row>
    <row r="106" spans="1:4">
      <c r="A106">
        <v>105</v>
      </c>
      <c r="B106" t="s">
        <v>720</v>
      </c>
      <c r="C106" t="s">
        <v>840</v>
      </c>
      <c r="D106" t="s">
        <v>841</v>
      </c>
    </row>
    <row r="107" spans="1:4">
      <c r="A107">
        <v>106</v>
      </c>
      <c r="B107" t="s">
        <v>720</v>
      </c>
      <c r="C107" t="s">
        <v>1050</v>
      </c>
      <c r="D107" t="s">
        <v>1051</v>
      </c>
    </row>
    <row r="108" spans="1:4">
      <c r="A108">
        <v>107</v>
      </c>
      <c r="B108" t="s">
        <v>720</v>
      </c>
      <c r="C108" t="s">
        <v>720</v>
      </c>
      <c r="D108" t="s">
        <v>721</v>
      </c>
    </row>
    <row r="109" spans="1:4">
      <c r="A109">
        <v>108</v>
      </c>
      <c r="B109" t="s">
        <v>720</v>
      </c>
      <c r="C109" t="s">
        <v>742</v>
      </c>
      <c r="D109" t="s">
        <v>743</v>
      </c>
    </row>
    <row r="110" spans="1:4">
      <c r="A110">
        <v>109</v>
      </c>
      <c r="B110" t="s">
        <v>720</v>
      </c>
      <c r="C110" t="s">
        <v>1052</v>
      </c>
      <c r="D110" t="s">
        <v>1053</v>
      </c>
    </row>
    <row r="111" spans="1:4">
      <c r="A111">
        <v>110</v>
      </c>
      <c r="B111" t="s">
        <v>720</v>
      </c>
      <c r="C111" t="s">
        <v>714</v>
      </c>
      <c r="D111" t="s">
        <v>1054</v>
      </c>
    </row>
    <row r="112" spans="1:4">
      <c r="A112">
        <v>111</v>
      </c>
      <c r="B112" t="s">
        <v>720</v>
      </c>
      <c r="C112" t="s">
        <v>1055</v>
      </c>
      <c r="D112" t="s">
        <v>1056</v>
      </c>
    </row>
    <row r="113" spans="1:4">
      <c r="A113">
        <v>112</v>
      </c>
      <c r="B113" t="s">
        <v>720</v>
      </c>
      <c r="C113" t="s">
        <v>1057</v>
      </c>
      <c r="D113" t="s">
        <v>1058</v>
      </c>
    </row>
    <row r="114" spans="1:4">
      <c r="A114">
        <v>113</v>
      </c>
      <c r="B114" t="s">
        <v>720</v>
      </c>
      <c r="C114" t="s">
        <v>1059</v>
      </c>
      <c r="D114" t="s">
        <v>1060</v>
      </c>
    </row>
    <row r="115" spans="1:4">
      <c r="A115">
        <v>114</v>
      </c>
      <c r="B115" t="s">
        <v>720</v>
      </c>
      <c r="C115" t="s">
        <v>1061</v>
      </c>
      <c r="D115" t="s">
        <v>1062</v>
      </c>
    </row>
    <row r="116" spans="1:4">
      <c r="A116">
        <v>115</v>
      </c>
      <c r="B116" t="s">
        <v>720</v>
      </c>
      <c r="C116" t="s">
        <v>744</v>
      </c>
      <c r="D116" t="s">
        <v>745</v>
      </c>
    </row>
    <row r="117" spans="1:4">
      <c r="A117">
        <v>116</v>
      </c>
      <c r="B117" t="s">
        <v>720</v>
      </c>
      <c r="C117" t="s">
        <v>1063</v>
      </c>
      <c r="D117" t="s">
        <v>1064</v>
      </c>
    </row>
    <row r="118" spans="1:4">
      <c r="A118">
        <v>117</v>
      </c>
      <c r="B118" t="s">
        <v>720</v>
      </c>
      <c r="C118" t="s">
        <v>883</v>
      </c>
      <c r="D118" t="s">
        <v>884</v>
      </c>
    </row>
    <row r="119" spans="1:4">
      <c r="A119">
        <v>118</v>
      </c>
      <c r="B119" t="s">
        <v>720</v>
      </c>
      <c r="C119" t="s">
        <v>1065</v>
      </c>
      <c r="D119" t="s">
        <v>1066</v>
      </c>
    </row>
    <row r="120" spans="1:4">
      <c r="A120">
        <v>119</v>
      </c>
      <c r="B120" t="s">
        <v>720</v>
      </c>
      <c r="C120" t="s">
        <v>786</v>
      </c>
      <c r="D120" t="s">
        <v>787</v>
      </c>
    </row>
    <row r="121" spans="1:4">
      <c r="A121">
        <v>120</v>
      </c>
      <c r="B121" t="s">
        <v>764</v>
      </c>
      <c r="C121" t="s">
        <v>766</v>
      </c>
      <c r="D121" t="s">
        <v>767</v>
      </c>
    </row>
    <row r="122" spans="1:4">
      <c r="A122">
        <v>121</v>
      </c>
      <c r="B122" t="s">
        <v>764</v>
      </c>
      <c r="C122" t="s">
        <v>1067</v>
      </c>
      <c r="D122" t="s">
        <v>1068</v>
      </c>
    </row>
    <row r="123" spans="1:4">
      <c r="A123">
        <v>122</v>
      </c>
      <c r="B123" t="s">
        <v>764</v>
      </c>
      <c r="C123" t="s">
        <v>1069</v>
      </c>
      <c r="D123" t="s">
        <v>1070</v>
      </c>
    </row>
    <row r="124" spans="1:4">
      <c r="A124">
        <v>123</v>
      </c>
      <c r="B124" t="s">
        <v>764</v>
      </c>
      <c r="C124" t="s">
        <v>768</v>
      </c>
      <c r="D124" t="s">
        <v>769</v>
      </c>
    </row>
    <row r="125" spans="1:4">
      <c r="A125">
        <v>124</v>
      </c>
      <c r="B125" t="s">
        <v>764</v>
      </c>
      <c r="C125" t="s">
        <v>1071</v>
      </c>
      <c r="D125" t="s">
        <v>1072</v>
      </c>
    </row>
    <row r="126" spans="1:4">
      <c r="A126">
        <v>125</v>
      </c>
      <c r="B126" t="s">
        <v>764</v>
      </c>
      <c r="C126" t="s">
        <v>1073</v>
      </c>
      <c r="D126" t="s">
        <v>1074</v>
      </c>
    </row>
    <row r="127" spans="1:4">
      <c r="A127">
        <v>126</v>
      </c>
      <c r="B127" t="s">
        <v>764</v>
      </c>
      <c r="C127" t="s">
        <v>1075</v>
      </c>
      <c r="D127" t="s">
        <v>1076</v>
      </c>
    </row>
    <row r="128" spans="1:4">
      <c r="A128">
        <v>127</v>
      </c>
      <c r="B128" t="s">
        <v>764</v>
      </c>
      <c r="C128" t="s">
        <v>764</v>
      </c>
      <c r="D128" t="s">
        <v>765</v>
      </c>
    </row>
    <row r="129" spans="1:4">
      <c r="A129">
        <v>128</v>
      </c>
      <c r="B129" t="s">
        <v>764</v>
      </c>
      <c r="C129" t="s">
        <v>802</v>
      </c>
      <c r="D129" t="s">
        <v>803</v>
      </c>
    </row>
    <row r="130" spans="1:4">
      <c r="A130">
        <v>129</v>
      </c>
      <c r="B130" t="s">
        <v>764</v>
      </c>
      <c r="C130" t="s">
        <v>867</v>
      </c>
      <c r="D130" t="s">
        <v>868</v>
      </c>
    </row>
    <row r="131" spans="1:4">
      <c r="A131">
        <v>130</v>
      </c>
      <c r="B131" t="s">
        <v>764</v>
      </c>
      <c r="C131" t="s">
        <v>1077</v>
      </c>
      <c r="D131" t="s">
        <v>1078</v>
      </c>
    </row>
    <row r="132" spans="1:4">
      <c r="A132">
        <v>131</v>
      </c>
      <c r="B132" t="s">
        <v>764</v>
      </c>
      <c r="C132" t="s">
        <v>978</v>
      </c>
      <c r="D132" t="s">
        <v>1079</v>
      </c>
    </row>
    <row r="133" spans="1:4">
      <c r="A133">
        <v>132</v>
      </c>
      <c r="B133" t="s">
        <v>764</v>
      </c>
      <c r="C133" t="s">
        <v>980</v>
      </c>
      <c r="D133" t="s">
        <v>1080</v>
      </c>
    </row>
    <row r="134" spans="1:4">
      <c r="A134">
        <v>133</v>
      </c>
      <c r="B134" t="s">
        <v>764</v>
      </c>
      <c r="C134" t="s">
        <v>1081</v>
      </c>
      <c r="D134" t="s">
        <v>1082</v>
      </c>
    </row>
    <row r="135" spans="1:4">
      <c r="A135">
        <v>134</v>
      </c>
      <c r="B135" t="s">
        <v>764</v>
      </c>
      <c r="C135" t="s">
        <v>1083</v>
      </c>
      <c r="D135" t="s">
        <v>1084</v>
      </c>
    </row>
    <row r="136" spans="1:4">
      <c r="A136">
        <v>135</v>
      </c>
      <c r="B136" t="s">
        <v>764</v>
      </c>
      <c r="C136" t="s">
        <v>1085</v>
      </c>
      <c r="D136" t="s">
        <v>1086</v>
      </c>
    </row>
    <row r="137" spans="1:4">
      <c r="A137">
        <v>136</v>
      </c>
      <c r="B137" t="s">
        <v>756</v>
      </c>
      <c r="C137" t="s">
        <v>1087</v>
      </c>
      <c r="D137" t="s">
        <v>1088</v>
      </c>
    </row>
    <row r="138" spans="1:4">
      <c r="A138">
        <v>137</v>
      </c>
      <c r="B138" t="s">
        <v>756</v>
      </c>
      <c r="C138" t="s">
        <v>826</v>
      </c>
      <c r="D138" t="s">
        <v>827</v>
      </c>
    </row>
    <row r="139" spans="1:4">
      <c r="A139">
        <v>138</v>
      </c>
      <c r="B139" t="s">
        <v>756</v>
      </c>
      <c r="C139" t="s">
        <v>877</v>
      </c>
      <c r="D139" t="s">
        <v>878</v>
      </c>
    </row>
    <row r="140" spans="1:4">
      <c r="A140">
        <v>139</v>
      </c>
      <c r="B140" t="s">
        <v>756</v>
      </c>
      <c r="C140" t="s">
        <v>1089</v>
      </c>
      <c r="D140" t="s">
        <v>1090</v>
      </c>
    </row>
    <row r="141" spans="1:4">
      <c r="A141">
        <v>140</v>
      </c>
      <c r="B141" t="s">
        <v>756</v>
      </c>
      <c r="C141" t="s">
        <v>756</v>
      </c>
      <c r="D141" t="s">
        <v>757</v>
      </c>
    </row>
    <row r="142" spans="1:4">
      <c r="A142">
        <v>141</v>
      </c>
      <c r="B142" t="s">
        <v>756</v>
      </c>
      <c r="C142" t="s">
        <v>1091</v>
      </c>
      <c r="D142" t="s">
        <v>1092</v>
      </c>
    </row>
    <row r="143" spans="1:4">
      <c r="A143">
        <v>142</v>
      </c>
      <c r="B143" t="s">
        <v>756</v>
      </c>
      <c r="C143" t="s">
        <v>828</v>
      </c>
      <c r="D143" t="s">
        <v>829</v>
      </c>
    </row>
    <row r="144" spans="1:4">
      <c r="A144">
        <v>143</v>
      </c>
      <c r="B144" t="s">
        <v>756</v>
      </c>
      <c r="C144" t="s">
        <v>875</v>
      </c>
      <c r="D144" t="s">
        <v>876</v>
      </c>
    </row>
    <row r="145" spans="1:4">
      <c r="A145">
        <v>144</v>
      </c>
      <c r="B145" t="s">
        <v>756</v>
      </c>
      <c r="C145" t="s">
        <v>902</v>
      </c>
      <c r="D145" t="s">
        <v>903</v>
      </c>
    </row>
    <row r="146" spans="1:4">
      <c r="A146">
        <v>145</v>
      </c>
      <c r="B146" t="s">
        <v>756</v>
      </c>
      <c r="C146" t="s">
        <v>758</v>
      </c>
      <c r="D146" t="s">
        <v>759</v>
      </c>
    </row>
    <row r="147" spans="1:4">
      <c r="A147">
        <v>146</v>
      </c>
      <c r="B147" t="s">
        <v>756</v>
      </c>
      <c r="C147" t="s">
        <v>780</v>
      </c>
      <c r="D147" t="s">
        <v>781</v>
      </c>
    </row>
    <row r="148" spans="1:4">
      <c r="A148">
        <v>147</v>
      </c>
      <c r="B148" t="s">
        <v>756</v>
      </c>
      <c r="C148" t="s">
        <v>1093</v>
      </c>
      <c r="D148" t="s">
        <v>1094</v>
      </c>
    </row>
    <row r="149" spans="1:4">
      <c r="A149">
        <v>148</v>
      </c>
      <c r="B149" t="s">
        <v>756</v>
      </c>
      <c r="C149" t="s">
        <v>1095</v>
      </c>
      <c r="D149" t="s">
        <v>1096</v>
      </c>
    </row>
    <row r="150" spans="1:4">
      <c r="A150">
        <v>149</v>
      </c>
      <c r="B150" t="s">
        <v>790</v>
      </c>
      <c r="C150" t="s">
        <v>1000</v>
      </c>
      <c r="D150" t="s">
        <v>1097</v>
      </c>
    </row>
    <row r="151" spans="1:4">
      <c r="A151">
        <v>150</v>
      </c>
      <c r="B151" t="s">
        <v>790</v>
      </c>
      <c r="C151" t="s">
        <v>1098</v>
      </c>
      <c r="D151" t="s">
        <v>1099</v>
      </c>
    </row>
    <row r="152" spans="1:4">
      <c r="A152">
        <v>151</v>
      </c>
      <c r="B152" t="s">
        <v>790</v>
      </c>
      <c r="C152" t="s">
        <v>840</v>
      </c>
      <c r="D152" t="s">
        <v>1100</v>
      </c>
    </row>
    <row r="153" spans="1:4">
      <c r="A153">
        <v>152</v>
      </c>
      <c r="B153" t="s">
        <v>790</v>
      </c>
      <c r="C153" t="s">
        <v>1101</v>
      </c>
      <c r="D153" t="s">
        <v>1102</v>
      </c>
    </row>
    <row r="154" spans="1:4">
      <c r="A154">
        <v>153</v>
      </c>
      <c r="B154" t="s">
        <v>790</v>
      </c>
      <c r="C154" t="s">
        <v>790</v>
      </c>
      <c r="D154" t="s">
        <v>791</v>
      </c>
    </row>
    <row r="155" spans="1:4">
      <c r="A155">
        <v>154</v>
      </c>
      <c r="B155" t="s">
        <v>790</v>
      </c>
      <c r="C155" t="s">
        <v>1103</v>
      </c>
      <c r="D155" t="s">
        <v>1104</v>
      </c>
    </row>
    <row r="156" spans="1:4">
      <c r="A156">
        <v>155</v>
      </c>
      <c r="B156" t="s">
        <v>790</v>
      </c>
      <c r="C156" t="s">
        <v>1105</v>
      </c>
      <c r="D156" t="s">
        <v>1106</v>
      </c>
    </row>
    <row r="157" spans="1:4">
      <c r="A157">
        <v>156</v>
      </c>
      <c r="B157" t="s">
        <v>790</v>
      </c>
      <c r="C157" t="s">
        <v>1107</v>
      </c>
      <c r="D157" t="s">
        <v>1108</v>
      </c>
    </row>
    <row r="158" spans="1:4">
      <c r="A158">
        <v>157</v>
      </c>
      <c r="B158" t="s">
        <v>790</v>
      </c>
      <c r="C158" t="s">
        <v>1109</v>
      </c>
      <c r="D158" t="s">
        <v>1110</v>
      </c>
    </row>
    <row r="159" spans="1:4">
      <c r="A159">
        <v>158</v>
      </c>
      <c r="B159" t="s">
        <v>790</v>
      </c>
      <c r="C159" t="s">
        <v>1111</v>
      </c>
      <c r="D159" t="s">
        <v>1112</v>
      </c>
    </row>
    <row r="160" spans="1:4">
      <c r="A160">
        <v>159</v>
      </c>
      <c r="B160" t="s">
        <v>790</v>
      </c>
      <c r="C160" t="s">
        <v>792</v>
      </c>
      <c r="D160" t="s">
        <v>793</v>
      </c>
    </row>
    <row r="161" spans="1:4">
      <c r="A161">
        <v>160</v>
      </c>
      <c r="B161" t="s">
        <v>790</v>
      </c>
      <c r="C161" t="s">
        <v>1113</v>
      </c>
      <c r="D161" t="s">
        <v>1114</v>
      </c>
    </row>
    <row r="162" spans="1:4">
      <c r="A162">
        <v>161</v>
      </c>
      <c r="B162" t="s">
        <v>790</v>
      </c>
      <c r="C162" t="s">
        <v>1115</v>
      </c>
      <c r="D162" t="s">
        <v>1116</v>
      </c>
    </row>
    <row r="163" spans="1:4">
      <c r="A163">
        <v>162</v>
      </c>
      <c r="B163" t="s">
        <v>790</v>
      </c>
      <c r="C163" t="s">
        <v>1117</v>
      </c>
      <c r="D163" t="s">
        <v>1118</v>
      </c>
    </row>
    <row r="164" spans="1:4">
      <c r="A164">
        <v>163</v>
      </c>
      <c r="B164" t="s">
        <v>790</v>
      </c>
      <c r="C164" t="s">
        <v>1119</v>
      </c>
      <c r="D164" t="s">
        <v>1120</v>
      </c>
    </row>
    <row r="165" spans="1:4">
      <c r="A165">
        <v>164</v>
      </c>
      <c r="B165" t="s">
        <v>790</v>
      </c>
      <c r="C165" t="s">
        <v>1121</v>
      </c>
      <c r="D165" t="s">
        <v>1122</v>
      </c>
    </row>
    <row r="166" spans="1:4">
      <c r="A166">
        <v>165</v>
      </c>
      <c r="B166" t="s">
        <v>790</v>
      </c>
      <c r="C166" t="s">
        <v>1123</v>
      </c>
      <c r="D166" t="s">
        <v>1124</v>
      </c>
    </row>
    <row r="167" spans="1:4">
      <c r="A167">
        <v>166</v>
      </c>
      <c r="B167" t="s">
        <v>746</v>
      </c>
      <c r="C167" t="s">
        <v>1125</v>
      </c>
      <c r="D167" t="s">
        <v>1126</v>
      </c>
    </row>
    <row r="168" spans="1:4">
      <c r="A168">
        <v>167</v>
      </c>
      <c r="B168" t="s">
        <v>746</v>
      </c>
      <c r="C168" t="s">
        <v>1127</v>
      </c>
      <c r="D168" t="s">
        <v>1128</v>
      </c>
    </row>
    <row r="169" spans="1:4">
      <c r="A169">
        <v>168</v>
      </c>
      <c r="B169" t="s">
        <v>746</v>
      </c>
      <c r="C169" t="s">
        <v>1129</v>
      </c>
      <c r="D169" t="s">
        <v>1130</v>
      </c>
    </row>
    <row r="170" spans="1:4">
      <c r="A170">
        <v>169</v>
      </c>
      <c r="B170" t="s">
        <v>746</v>
      </c>
      <c r="C170" t="s">
        <v>1131</v>
      </c>
      <c r="D170" t="s">
        <v>1132</v>
      </c>
    </row>
    <row r="171" spans="1:4">
      <c r="A171">
        <v>170</v>
      </c>
      <c r="B171" t="s">
        <v>746</v>
      </c>
      <c r="C171" t="s">
        <v>1133</v>
      </c>
      <c r="D171" t="s">
        <v>1134</v>
      </c>
    </row>
    <row r="172" spans="1:4">
      <c r="A172">
        <v>171</v>
      </c>
      <c r="B172" t="s">
        <v>746</v>
      </c>
      <c r="C172" t="s">
        <v>1135</v>
      </c>
      <c r="D172" t="s">
        <v>1136</v>
      </c>
    </row>
    <row r="173" spans="1:4">
      <c r="A173">
        <v>172</v>
      </c>
      <c r="B173" t="s">
        <v>746</v>
      </c>
      <c r="C173" t="s">
        <v>1137</v>
      </c>
      <c r="D173" t="s">
        <v>1138</v>
      </c>
    </row>
    <row r="174" spans="1:4">
      <c r="A174">
        <v>173</v>
      </c>
      <c r="B174" t="s">
        <v>746</v>
      </c>
      <c r="C174" t="s">
        <v>746</v>
      </c>
      <c r="D174" t="s">
        <v>747</v>
      </c>
    </row>
    <row r="175" spans="1:4">
      <c r="A175">
        <v>174</v>
      </c>
      <c r="B175" t="s">
        <v>746</v>
      </c>
      <c r="C175" t="s">
        <v>855</v>
      </c>
      <c r="D175" t="s">
        <v>1139</v>
      </c>
    </row>
    <row r="176" spans="1:4">
      <c r="A176">
        <v>175</v>
      </c>
      <c r="B176" t="s">
        <v>746</v>
      </c>
      <c r="C176" t="s">
        <v>1140</v>
      </c>
      <c r="D176" t="s">
        <v>1141</v>
      </c>
    </row>
    <row r="177" spans="1:4">
      <c r="A177">
        <v>176</v>
      </c>
      <c r="B177" t="s">
        <v>746</v>
      </c>
      <c r="C177" t="s">
        <v>748</v>
      </c>
      <c r="D177" t="s">
        <v>749</v>
      </c>
    </row>
    <row r="178" spans="1:4">
      <c r="A178">
        <v>177</v>
      </c>
      <c r="B178" t="s">
        <v>746</v>
      </c>
      <c r="C178" t="s">
        <v>1142</v>
      </c>
      <c r="D178" t="s">
        <v>1143</v>
      </c>
    </row>
    <row r="179" spans="1:4">
      <c r="A179">
        <v>178</v>
      </c>
      <c r="B179" t="s">
        <v>816</v>
      </c>
      <c r="C179" t="s">
        <v>1144</v>
      </c>
      <c r="D179" t="s">
        <v>1145</v>
      </c>
    </row>
    <row r="180" spans="1:4">
      <c r="A180">
        <v>179</v>
      </c>
      <c r="B180" t="s">
        <v>816</v>
      </c>
      <c r="C180" t="s">
        <v>818</v>
      </c>
      <c r="D180" t="s">
        <v>819</v>
      </c>
    </row>
    <row r="181" spans="1:4">
      <c r="A181">
        <v>180</v>
      </c>
      <c r="B181" t="s">
        <v>816</v>
      </c>
      <c r="C181" t="s">
        <v>842</v>
      </c>
      <c r="D181" t="s">
        <v>1146</v>
      </c>
    </row>
    <row r="182" spans="1:4">
      <c r="A182">
        <v>181</v>
      </c>
      <c r="B182" t="s">
        <v>816</v>
      </c>
      <c r="C182" t="s">
        <v>844</v>
      </c>
      <c r="D182" t="s">
        <v>845</v>
      </c>
    </row>
    <row r="183" spans="1:4">
      <c r="A183">
        <v>182</v>
      </c>
      <c r="B183" t="s">
        <v>816</v>
      </c>
      <c r="C183" t="s">
        <v>1147</v>
      </c>
      <c r="D183" t="s">
        <v>1148</v>
      </c>
    </row>
    <row r="184" spans="1:4">
      <c r="A184">
        <v>183</v>
      </c>
      <c r="B184" t="s">
        <v>816</v>
      </c>
      <c r="C184" t="s">
        <v>1149</v>
      </c>
      <c r="D184" t="s">
        <v>1150</v>
      </c>
    </row>
    <row r="185" spans="1:4">
      <c r="A185">
        <v>184</v>
      </c>
      <c r="B185" t="s">
        <v>816</v>
      </c>
      <c r="C185" t="s">
        <v>1151</v>
      </c>
      <c r="D185" t="s">
        <v>1152</v>
      </c>
    </row>
    <row r="186" spans="1:4">
      <c r="A186">
        <v>185</v>
      </c>
      <c r="B186" t="s">
        <v>816</v>
      </c>
      <c r="C186" t="s">
        <v>1153</v>
      </c>
      <c r="D186" t="s">
        <v>1154</v>
      </c>
    </row>
    <row r="187" spans="1:4">
      <c r="A187">
        <v>186</v>
      </c>
      <c r="B187" t="s">
        <v>816</v>
      </c>
      <c r="C187" t="s">
        <v>1155</v>
      </c>
      <c r="D187" t="s">
        <v>1156</v>
      </c>
    </row>
    <row r="188" spans="1:4">
      <c r="A188">
        <v>187</v>
      </c>
      <c r="B188" t="s">
        <v>816</v>
      </c>
      <c r="C188" t="s">
        <v>816</v>
      </c>
      <c r="D188" t="s">
        <v>817</v>
      </c>
    </row>
    <row r="189" spans="1:4">
      <c r="A189">
        <v>188</v>
      </c>
      <c r="B189" t="s">
        <v>816</v>
      </c>
      <c r="C189" t="s">
        <v>1157</v>
      </c>
      <c r="D189" t="s">
        <v>1158</v>
      </c>
    </row>
    <row r="190" spans="1:4">
      <c r="A190">
        <v>189</v>
      </c>
      <c r="B190" t="s">
        <v>816</v>
      </c>
      <c r="C190" t="s">
        <v>1159</v>
      </c>
      <c r="D190" t="s">
        <v>1160</v>
      </c>
    </row>
    <row r="191" spans="1:4">
      <c r="A191">
        <v>190</v>
      </c>
      <c r="B191" t="s">
        <v>816</v>
      </c>
      <c r="C191" t="s">
        <v>1161</v>
      </c>
      <c r="D191" t="s">
        <v>1162</v>
      </c>
    </row>
    <row r="192" spans="1:4">
      <c r="A192">
        <v>191</v>
      </c>
      <c r="B192" t="s">
        <v>816</v>
      </c>
      <c r="C192" t="s">
        <v>1163</v>
      </c>
      <c r="D192" t="s">
        <v>1164</v>
      </c>
    </row>
    <row r="193" spans="1:4">
      <c r="A193">
        <v>192</v>
      </c>
      <c r="B193" t="s">
        <v>816</v>
      </c>
      <c r="C193" t="s">
        <v>1165</v>
      </c>
      <c r="D193" t="s">
        <v>1166</v>
      </c>
    </row>
    <row r="194" spans="1:4">
      <c r="A194">
        <v>193</v>
      </c>
      <c r="B194" t="s">
        <v>816</v>
      </c>
      <c r="C194" t="s">
        <v>1167</v>
      </c>
      <c r="D194" t="s">
        <v>1168</v>
      </c>
    </row>
    <row r="195" spans="1:4">
      <c r="A195">
        <v>194</v>
      </c>
      <c r="B195" t="s">
        <v>804</v>
      </c>
      <c r="C195" t="s">
        <v>804</v>
      </c>
      <c r="D195" t="s">
        <v>805</v>
      </c>
    </row>
    <row r="196" spans="1:4">
      <c r="A196">
        <v>195</v>
      </c>
      <c r="B196" t="s">
        <v>774</v>
      </c>
      <c r="C196" t="s">
        <v>1169</v>
      </c>
      <c r="D196" t="s">
        <v>1170</v>
      </c>
    </row>
    <row r="197" spans="1:4">
      <c r="A197">
        <v>196</v>
      </c>
      <c r="B197" t="s">
        <v>774</v>
      </c>
      <c r="C197" t="s">
        <v>1171</v>
      </c>
      <c r="D197" t="s">
        <v>1172</v>
      </c>
    </row>
    <row r="198" spans="1:4">
      <c r="A198">
        <v>197</v>
      </c>
      <c r="B198" t="s">
        <v>774</v>
      </c>
      <c r="C198" t="s">
        <v>1173</v>
      </c>
      <c r="D198" t="s">
        <v>1174</v>
      </c>
    </row>
    <row r="199" spans="1:4">
      <c r="A199">
        <v>198</v>
      </c>
      <c r="B199" t="s">
        <v>774</v>
      </c>
      <c r="C199" t="s">
        <v>1175</v>
      </c>
      <c r="D199" t="s">
        <v>1176</v>
      </c>
    </row>
    <row r="200" spans="1:4">
      <c r="A200">
        <v>199</v>
      </c>
      <c r="B200" t="s">
        <v>774</v>
      </c>
      <c r="C200" t="s">
        <v>1177</v>
      </c>
      <c r="D200" t="s">
        <v>1178</v>
      </c>
    </row>
    <row r="201" spans="1:4">
      <c r="A201">
        <v>200</v>
      </c>
      <c r="B201" t="s">
        <v>774</v>
      </c>
      <c r="C201" t="s">
        <v>1179</v>
      </c>
      <c r="D201" t="s">
        <v>1180</v>
      </c>
    </row>
    <row r="202" spans="1:4">
      <c r="A202">
        <v>201</v>
      </c>
      <c r="B202" t="s">
        <v>774</v>
      </c>
      <c r="C202" t="s">
        <v>1181</v>
      </c>
      <c r="D202" t="s">
        <v>1182</v>
      </c>
    </row>
    <row r="203" spans="1:4">
      <c r="A203">
        <v>202</v>
      </c>
      <c r="B203" t="s">
        <v>774</v>
      </c>
      <c r="C203" t="s">
        <v>774</v>
      </c>
      <c r="D203" t="s">
        <v>775</v>
      </c>
    </row>
    <row r="204" spans="1:4">
      <c r="A204">
        <v>203</v>
      </c>
      <c r="B204" t="s">
        <v>774</v>
      </c>
      <c r="C204" t="s">
        <v>776</v>
      </c>
      <c r="D204" t="s">
        <v>777</v>
      </c>
    </row>
    <row r="205" spans="1:4">
      <c r="A205">
        <v>204</v>
      </c>
      <c r="B205" t="s">
        <v>774</v>
      </c>
      <c r="C205" t="s">
        <v>1183</v>
      </c>
      <c r="D205" t="s">
        <v>1184</v>
      </c>
    </row>
    <row r="206" spans="1:4">
      <c r="A206">
        <v>205</v>
      </c>
      <c r="B206" t="s">
        <v>774</v>
      </c>
      <c r="C206" t="s">
        <v>1185</v>
      </c>
      <c r="D206" t="s">
        <v>1186</v>
      </c>
    </row>
    <row r="207" spans="1:4">
      <c r="A207">
        <v>206</v>
      </c>
      <c r="B207" t="s">
        <v>770</v>
      </c>
      <c r="C207" t="s">
        <v>840</v>
      </c>
      <c r="D207" t="s">
        <v>1187</v>
      </c>
    </row>
    <row r="208" spans="1:4">
      <c r="A208">
        <v>207</v>
      </c>
      <c r="B208" t="s">
        <v>770</v>
      </c>
      <c r="C208" t="s">
        <v>1188</v>
      </c>
      <c r="D208" t="s">
        <v>1189</v>
      </c>
    </row>
    <row r="209" spans="1:4">
      <c r="A209">
        <v>208</v>
      </c>
      <c r="B209" t="s">
        <v>770</v>
      </c>
      <c r="C209" t="s">
        <v>1190</v>
      </c>
      <c r="D209" t="s">
        <v>1191</v>
      </c>
    </row>
    <row r="210" spans="1:4">
      <c r="A210">
        <v>209</v>
      </c>
      <c r="B210" t="s">
        <v>770</v>
      </c>
      <c r="C210" t="s">
        <v>1192</v>
      </c>
      <c r="D210" t="s">
        <v>1193</v>
      </c>
    </row>
    <row r="211" spans="1:4">
      <c r="A211">
        <v>210</v>
      </c>
      <c r="B211" t="s">
        <v>770</v>
      </c>
      <c r="C211" t="s">
        <v>1194</v>
      </c>
      <c r="D211" t="s">
        <v>1195</v>
      </c>
    </row>
    <row r="212" spans="1:4">
      <c r="A212">
        <v>211</v>
      </c>
      <c r="B212" t="s">
        <v>770</v>
      </c>
      <c r="C212" t="s">
        <v>1196</v>
      </c>
      <c r="D212" t="s">
        <v>1197</v>
      </c>
    </row>
    <row r="213" spans="1:4">
      <c r="A213">
        <v>212</v>
      </c>
      <c r="B213" t="s">
        <v>770</v>
      </c>
      <c r="C213" t="s">
        <v>772</v>
      </c>
      <c r="D213" t="s">
        <v>773</v>
      </c>
    </row>
    <row r="214" spans="1:4">
      <c r="A214">
        <v>213</v>
      </c>
      <c r="B214" t="s">
        <v>770</v>
      </c>
      <c r="C214" t="s">
        <v>863</v>
      </c>
      <c r="D214" t="s">
        <v>864</v>
      </c>
    </row>
    <row r="215" spans="1:4">
      <c r="A215">
        <v>214</v>
      </c>
      <c r="B215" t="s">
        <v>770</v>
      </c>
      <c r="C215" t="s">
        <v>1198</v>
      </c>
      <c r="D215" t="s">
        <v>1199</v>
      </c>
    </row>
    <row r="216" spans="1:4">
      <c r="A216">
        <v>215</v>
      </c>
      <c r="B216" t="s">
        <v>770</v>
      </c>
      <c r="C216" t="s">
        <v>1200</v>
      </c>
      <c r="D216" t="s">
        <v>1201</v>
      </c>
    </row>
    <row r="217" spans="1:4">
      <c r="A217">
        <v>216</v>
      </c>
      <c r="B217" t="s">
        <v>770</v>
      </c>
      <c r="C217" t="s">
        <v>1057</v>
      </c>
      <c r="D217" t="s">
        <v>1202</v>
      </c>
    </row>
    <row r="218" spans="1:4">
      <c r="A218">
        <v>217</v>
      </c>
      <c r="B218" t="s">
        <v>770</v>
      </c>
      <c r="C218" t="s">
        <v>1059</v>
      </c>
      <c r="D218" t="s">
        <v>1203</v>
      </c>
    </row>
    <row r="219" spans="1:4">
      <c r="A219">
        <v>218</v>
      </c>
      <c r="B219" t="s">
        <v>770</v>
      </c>
      <c r="C219" t="s">
        <v>770</v>
      </c>
      <c r="D219" t="s">
        <v>771</v>
      </c>
    </row>
    <row r="220" spans="1:4">
      <c r="A220">
        <v>219</v>
      </c>
      <c r="B220" t="s">
        <v>770</v>
      </c>
      <c r="C220" t="s">
        <v>1204</v>
      </c>
      <c r="D220" t="s">
        <v>1205</v>
      </c>
    </row>
    <row r="221" spans="1:4">
      <c r="A221">
        <v>220</v>
      </c>
      <c r="B221" t="s">
        <v>770</v>
      </c>
      <c r="C221" t="s">
        <v>1206</v>
      </c>
      <c r="D221" t="s">
        <v>1207</v>
      </c>
    </row>
    <row r="222" spans="1:4">
      <c r="A222">
        <v>221</v>
      </c>
      <c r="B222" t="s">
        <v>770</v>
      </c>
      <c r="C222" t="s">
        <v>1208</v>
      </c>
      <c r="D222" t="s">
        <v>1209</v>
      </c>
    </row>
    <row r="223" spans="1:4">
      <c r="A223">
        <v>222</v>
      </c>
      <c r="B223" t="s">
        <v>760</v>
      </c>
      <c r="C223" t="s">
        <v>836</v>
      </c>
      <c r="D223" t="s">
        <v>837</v>
      </c>
    </row>
    <row r="224" spans="1:4">
      <c r="A224">
        <v>223</v>
      </c>
      <c r="B224" t="s">
        <v>760</v>
      </c>
      <c r="C224" t="s">
        <v>742</v>
      </c>
      <c r="D224" t="s">
        <v>1210</v>
      </c>
    </row>
    <row r="225" spans="1:4">
      <c r="A225">
        <v>224</v>
      </c>
      <c r="B225" t="s">
        <v>760</v>
      </c>
      <c r="C225" t="s">
        <v>1211</v>
      </c>
      <c r="D225" t="s">
        <v>1212</v>
      </c>
    </row>
    <row r="226" spans="1:4">
      <c r="A226">
        <v>225</v>
      </c>
      <c r="B226" t="s">
        <v>760</v>
      </c>
      <c r="C226" t="s">
        <v>846</v>
      </c>
      <c r="D226" t="s">
        <v>847</v>
      </c>
    </row>
    <row r="227" spans="1:4">
      <c r="A227">
        <v>226</v>
      </c>
      <c r="B227" t="s">
        <v>760</v>
      </c>
      <c r="C227" t="s">
        <v>1213</v>
      </c>
      <c r="D227" t="s">
        <v>1214</v>
      </c>
    </row>
    <row r="228" spans="1:4">
      <c r="A228">
        <v>227</v>
      </c>
      <c r="B228" t="s">
        <v>760</v>
      </c>
      <c r="C228" t="s">
        <v>1215</v>
      </c>
      <c r="D228" t="s">
        <v>1216</v>
      </c>
    </row>
    <row r="229" spans="1:4">
      <c r="A229">
        <v>228</v>
      </c>
      <c r="B229" t="s">
        <v>760</v>
      </c>
      <c r="C229" t="s">
        <v>762</v>
      </c>
      <c r="D229" t="s">
        <v>763</v>
      </c>
    </row>
    <row r="230" spans="1:4">
      <c r="A230">
        <v>229</v>
      </c>
      <c r="B230" t="s">
        <v>760</v>
      </c>
      <c r="C230" t="s">
        <v>1217</v>
      </c>
      <c r="D230" t="s">
        <v>1218</v>
      </c>
    </row>
    <row r="231" spans="1:4">
      <c r="A231">
        <v>230</v>
      </c>
      <c r="B231" t="s">
        <v>760</v>
      </c>
      <c r="C231" t="s">
        <v>820</v>
      </c>
      <c r="D231" t="s">
        <v>821</v>
      </c>
    </row>
    <row r="232" spans="1:4">
      <c r="A232">
        <v>231</v>
      </c>
      <c r="B232" t="s">
        <v>760</v>
      </c>
      <c r="C232" t="s">
        <v>1219</v>
      </c>
      <c r="D232" t="s">
        <v>1220</v>
      </c>
    </row>
    <row r="233" spans="1:4">
      <c r="A233">
        <v>232</v>
      </c>
      <c r="B233" t="s">
        <v>760</v>
      </c>
      <c r="C233" t="s">
        <v>760</v>
      </c>
      <c r="D233" t="s">
        <v>761</v>
      </c>
    </row>
    <row r="234" spans="1:4">
      <c r="A234">
        <v>233</v>
      </c>
      <c r="B234" t="s">
        <v>760</v>
      </c>
      <c r="C234" t="s">
        <v>1221</v>
      </c>
      <c r="D234" t="s">
        <v>1222</v>
      </c>
    </row>
    <row r="235" spans="1:4">
      <c r="A235">
        <v>234</v>
      </c>
      <c r="B235" t="s">
        <v>752</v>
      </c>
      <c r="C235" t="s">
        <v>1223</v>
      </c>
      <c r="D235" t="s">
        <v>1224</v>
      </c>
    </row>
    <row r="236" spans="1:4">
      <c r="A236">
        <v>235</v>
      </c>
      <c r="B236" t="s">
        <v>752</v>
      </c>
      <c r="C236" t="s">
        <v>810</v>
      </c>
      <c r="D236" t="s">
        <v>811</v>
      </c>
    </row>
    <row r="237" spans="1:4">
      <c r="A237">
        <v>236</v>
      </c>
      <c r="B237" t="s">
        <v>752</v>
      </c>
      <c r="C237" t="s">
        <v>1225</v>
      </c>
      <c r="D237" t="s">
        <v>1226</v>
      </c>
    </row>
    <row r="238" spans="1:4">
      <c r="A238">
        <v>237</v>
      </c>
      <c r="B238" t="s">
        <v>752</v>
      </c>
      <c r="C238" t="s">
        <v>881</v>
      </c>
      <c r="D238" t="s">
        <v>882</v>
      </c>
    </row>
    <row r="239" spans="1:4">
      <c r="A239">
        <v>238</v>
      </c>
      <c r="B239" t="s">
        <v>752</v>
      </c>
      <c r="C239" t="s">
        <v>1227</v>
      </c>
      <c r="D239" t="s">
        <v>1228</v>
      </c>
    </row>
    <row r="240" spans="1:4">
      <c r="A240">
        <v>239</v>
      </c>
      <c r="B240" t="s">
        <v>752</v>
      </c>
      <c r="C240" t="s">
        <v>848</v>
      </c>
      <c r="D240" t="s">
        <v>850</v>
      </c>
    </row>
    <row r="241" spans="1:4">
      <c r="A241">
        <v>240</v>
      </c>
      <c r="B241" t="s">
        <v>752</v>
      </c>
      <c r="C241" t="s">
        <v>898</v>
      </c>
      <c r="D241" t="s">
        <v>899</v>
      </c>
    </row>
    <row r="242" spans="1:4">
      <c r="A242">
        <v>241</v>
      </c>
      <c r="B242" t="s">
        <v>752</v>
      </c>
      <c r="C242" t="s">
        <v>924</v>
      </c>
      <c r="D242" t="s">
        <v>1229</v>
      </c>
    </row>
    <row r="243" spans="1:4">
      <c r="A243">
        <v>242</v>
      </c>
      <c r="B243" t="s">
        <v>752</v>
      </c>
      <c r="C243" t="s">
        <v>788</v>
      </c>
      <c r="D243" t="s">
        <v>789</v>
      </c>
    </row>
    <row r="244" spans="1:4">
      <c r="A244">
        <v>243</v>
      </c>
      <c r="B244" t="s">
        <v>752</v>
      </c>
      <c r="C244" t="s">
        <v>1230</v>
      </c>
      <c r="D244" t="s">
        <v>1231</v>
      </c>
    </row>
    <row r="245" spans="1:4">
      <c r="A245">
        <v>244</v>
      </c>
      <c r="B245" t="s">
        <v>752</v>
      </c>
      <c r="C245" t="s">
        <v>754</v>
      </c>
      <c r="D245" t="s">
        <v>755</v>
      </c>
    </row>
    <row r="246" spans="1:4">
      <c r="A246">
        <v>245</v>
      </c>
      <c r="B246" t="s">
        <v>752</v>
      </c>
      <c r="C246" t="s">
        <v>752</v>
      </c>
      <c r="D246" t="s">
        <v>753</v>
      </c>
    </row>
    <row r="247" spans="1:4">
      <c r="A247">
        <v>246</v>
      </c>
      <c r="B247" t="s">
        <v>752</v>
      </c>
      <c r="C247" t="s">
        <v>834</v>
      </c>
      <c r="D247" t="s">
        <v>835</v>
      </c>
    </row>
    <row r="248" spans="1:4">
      <c r="A248">
        <v>247</v>
      </c>
      <c r="B248" t="s">
        <v>752</v>
      </c>
      <c r="C248" t="s">
        <v>830</v>
      </c>
      <c r="D248" t="s">
        <v>831</v>
      </c>
    </row>
    <row r="249" spans="1:4">
      <c r="A249">
        <v>248</v>
      </c>
      <c r="B249" t="s">
        <v>752</v>
      </c>
      <c r="C249" t="s">
        <v>896</v>
      </c>
      <c r="D249" t="s">
        <v>897</v>
      </c>
    </row>
    <row r="250" spans="1:4">
      <c r="A250">
        <v>249</v>
      </c>
      <c r="B250" t="s">
        <v>752</v>
      </c>
      <c r="C250" t="s">
        <v>892</v>
      </c>
      <c r="D250" t="s">
        <v>893</v>
      </c>
    </row>
    <row r="251" spans="1:4">
      <c r="A251">
        <v>250</v>
      </c>
      <c r="B251" t="s">
        <v>752</v>
      </c>
      <c r="C251" t="s">
        <v>1232</v>
      </c>
      <c r="D251" t="s">
        <v>1233</v>
      </c>
    </row>
    <row r="252" spans="1:4">
      <c r="A252">
        <v>251</v>
      </c>
      <c r="B252" t="s">
        <v>716</v>
      </c>
      <c r="C252" t="s">
        <v>997</v>
      </c>
      <c r="D252" t="s">
        <v>1234</v>
      </c>
    </row>
    <row r="253" spans="1:4">
      <c r="A253">
        <v>252</v>
      </c>
      <c r="B253" t="s">
        <v>716</v>
      </c>
      <c r="C253" t="s">
        <v>718</v>
      </c>
      <c r="D253" t="s">
        <v>719</v>
      </c>
    </row>
    <row r="254" spans="1:4">
      <c r="A254">
        <v>253</v>
      </c>
      <c r="B254" t="s">
        <v>716</v>
      </c>
      <c r="C254" t="s">
        <v>1235</v>
      </c>
      <c r="D254" t="s">
        <v>1236</v>
      </c>
    </row>
    <row r="255" spans="1:4">
      <c r="A255">
        <v>254</v>
      </c>
      <c r="B255" t="s">
        <v>716</v>
      </c>
      <c r="C255" t="s">
        <v>1237</v>
      </c>
      <c r="D255" t="s">
        <v>1238</v>
      </c>
    </row>
    <row r="256" spans="1:4">
      <c r="A256">
        <v>255</v>
      </c>
      <c r="B256" t="s">
        <v>716</v>
      </c>
      <c r="C256" t="s">
        <v>1239</v>
      </c>
      <c r="D256" t="s">
        <v>1240</v>
      </c>
    </row>
    <row r="257" spans="1:4">
      <c r="A257">
        <v>256</v>
      </c>
      <c r="B257" t="s">
        <v>716</v>
      </c>
      <c r="C257" t="s">
        <v>784</v>
      </c>
      <c r="D257" t="s">
        <v>785</v>
      </c>
    </row>
    <row r="258" spans="1:4">
      <c r="A258">
        <v>257</v>
      </c>
      <c r="B258" t="s">
        <v>716</v>
      </c>
      <c r="C258" t="s">
        <v>782</v>
      </c>
      <c r="D258" t="s">
        <v>783</v>
      </c>
    </row>
    <row r="259" spans="1:4">
      <c r="A259">
        <v>258</v>
      </c>
      <c r="B259" t="s">
        <v>716</v>
      </c>
      <c r="C259" t="s">
        <v>716</v>
      </c>
      <c r="D259" t="s">
        <v>717</v>
      </c>
    </row>
    <row r="260" spans="1:4">
      <c r="A260">
        <v>259</v>
      </c>
      <c r="B260" t="s">
        <v>716</v>
      </c>
      <c r="C260" t="s">
        <v>1241</v>
      </c>
      <c r="D260" t="s">
        <v>1242</v>
      </c>
    </row>
    <row r="261" spans="1:4">
      <c r="A261">
        <v>260</v>
      </c>
      <c r="B261" t="s">
        <v>716</v>
      </c>
      <c r="C261" t="s">
        <v>904</v>
      </c>
      <c r="D261" t="s">
        <v>905</v>
      </c>
    </row>
    <row r="262" spans="1:4">
      <c r="A262">
        <v>261</v>
      </c>
      <c r="B262" t="s">
        <v>716</v>
      </c>
      <c r="C262" t="s">
        <v>1243</v>
      </c>
      <c r="D262" t="s">
        <v>1244</v>
      </c>
    </row>
    <row r="263" spans="1:4">
      <c r="A263">
        <v>262</v>
      </c>
      <c r="B263" t="s">
        <v>712</v>
      </c>
      <c r="C263" t="s">
        <v>1245</v>
      </c>
      <c r="D263" t="s">
        <v>1246</v>
      </c>
    </row>
    <row r="264" spans="1:4">
      <c r="A264">
        <v>263</v>
      </c>
      <c r="B264" t="s">
        <v>712</v>
      </c>
      <c r="C264" t="s">
        <v>886</v>
      </c>
      <c r="D264" t="s">
        <v>887</v>
      </c>
    </row>
    <row r="265" spans="1:4">
      <c r="A265">
        <v>264</v>
      </c>
      <c r="B265" t="s">
        <v>712</v>
      </c>
      <c r="C265" t="s">
        <v>1247</v>
      </c>
      <c r="D265" t="s">
        <v>1248</v>
      </c>
    </row>
    <row r="266" spans="1:4">
      <c r="A266">
        <v>265</v>
      </c>
      <c r="B266" t="s">
        <v>712</v>
      </c>
      <c r="C266" t="s">
        <v>1249</v>
      </c>
      <c r="D266" t="s">
        <v>1250</v>
      </c>
    </row>
    <row r="267" spans="1:4">
      <c r="A267">
        <v>266</v>
      </c>
      <c r="B267" t="s">
        <v>712</v>
      </c>
      <c r="C267" t="s">
        <v>1251</v>
      </c>
      <c r="D267" t="s">
        <v>1252</v>
      </c>
    </row>
    <row r="268" spans="1:4">
      <c r="A268">
        <v>267</v>
      </c>
      <c r="B268" t="s">
        <v>712</v>
      </c>
      <c r="C268" t="s">
        <v>848</v>
      </c>
      <c r="D268" t="s">
        <v>849</v>
      </c>
    </row>
    <row r="269" spans="1:4">
      <c r="A269">
        <v>268</v>
      </c>
      <c r="B269" t="s">
        <v>712</v>
      </c>
      <c r="C269" t="s">
        <v>1253</v>
      </c>
      <c r="D269" t="s">
        <v>1254</v>
      </c>
    </row>
    <row r="270" spans="1:4">
      <c r="A270">
        <v>269</v>
      </c>
      <c r="B270" t="s">
        <v>712</v>
      </c>
      <c r="C270" t="s">
        <v>714</v>
      </c>
      <c r="D270" t="s">
        <v>715</v>
      </c>
    </row>
    <row r="271" spans="1:4">
      <c r="A271">
        <v>270</v>
      </c>
      <c r="B271" t="s">
        <v>712</v>
      </c>
      <c r="C271" t="s">
        <v>869</v>
      </c>
      <c r="D271" t="s">
        <v>870</v>
      </c>
    </row>
    <row r="272" spans="1:4">
      <c r="A272">
        <v>271</v>
      </c>
      <c r="B272" t="s">
        <v>712</v>
      </c>
      <c r="C272" t="s">
        <v>861</v>
      </c>
      <c r="D272" t="s">
        <v>862</v>
      </c>
    </row>
    <row r="273" spans="1:4">
      <c r="A273">
        <v>272</v>
      </c>
      <c r="B273" t="s">
        <v>712</v>
      </c>
      <c r="C273" t="s">
        <v>871</v>
      </c>
      <c r="D273" t="s">
        <v>872</v>
      </c>
    </row>
    <row r="274" spans="1:4">
      <c r="A274">
        <v>273</v>
      </c>
      <c r="B274" t="s">
        <v>712</v>
      </c>
      <c r="C274" t="s">
        <v>712</v>
      </c>
      <c r="D274" t="s">
        <v>713</v>
      </c>
    </row>
    <row r="275" spans="1:4">
      <c r="A275">
        <v>274</v>
      </c>
      <c r="B275" t="s">
        <v>712</v>
      </c>
      <c r="C275" t="s">
        <v>778</v>
      </c>
      <c r="D275" t="s">
        <v>779</v>
      </c>
    </row>
    <row r="276" spans="1:4">
      <c r="A276">
        <v>275</v>
      </c>
      <c r="B276" t="s">
        <v>712</v>
      </c>
      <c r="C276" t="s">
        <v>1255</v>
      </c>
      <c r="D276" t="s">
        <v>1256</v>
      </c>
    </row>
    <row r="277" spans="1:4">
      <c r="A277">
        <v>276</v>
      </c>
      <c r="B277" t="s">
        <v>798</v>
      </c>
      <c r="C277" t="s">
        <v>1257</v>
      </c>
      <c r="D277" t="s">
        <v>1258</v>
      </c>
    </row>
    <row r="278" spans="1:4">
      <c r="A278">
        <v>277</v>
      </c>
      <c r="B278" t="s">
        <v>798</v>
      </c>
      <c r="C278" t="s">
        <v>1259</v>
      </c>
      <c r="D278" t="s">
        <v>1260</v>
      </c>
    </row>
    <row r="279" spans="1:4">
      <c r="A279">
        <v>278</v>
      </c>
      <c r="B279" t="s">
        <v>798</v>
      </c>
      <c r="C279" t="s">
        <v>842</v>
      </c>
      <c r="D279" t="s">
        <v>843</v>
      </c>
    </row>
    <row r="280" spans="1:4">
      <c r="A280">
        <v>279</v>
      </c>
      <c r="B280" t="s">
        <v>798</v>
      </c>
      <c r="C280" t="s">
        <v>1261</v>
      </c>
      <c r="D280" t="s">
        <v>1262</v>
      </c>
    </row>
    <row r="281" spans="1:4">
      <c r="A281">
        <v>280</v>
      </c>
      <c r="B281" t="s">
        <v>798</v>
      </c>
      <c r="C281" t="s">
        <v>1263</v>
      </c>
      <c r="D281" t="s">
        <v>1264</v>
      </c>
    </row>
    <row r="282" spans="1:4">
      <c r="A282">
        <v>281</v>
      </c>
      <c r="B282" t="s">
        <v>798</v>
      </c>
      <c r="C282" t="s">
        <v>1265</v>
      </c>
      <c r="D282" t="s">
        <v>1266</v>
      </c>
    </row>
    <row r="283" spans="1:4">
      <c r="A283">
        <v>282</v>
      </c>
      <c r="B283" t="s">
        <v>798</v>
      </c>
      <c r="C283" t="s">
        <v>1267</v>
      </c>
      <c r="D283" t="s">
        <v>1268</v>
      </c>
    </row>
    <row r="284" spans="1:4">
      <c r="A284">
        <v>283</v>
      </c>
      <c r="B284" t="s">
        <v>798</v>
      </c>
      <c r="C284" t="s">
        <v>1269</v>
      </c>
      <c r="D284" t="s">
        <v>1270</v>
      </c>
    </row>
    <row r="285" spans="1:4">
      <c r="A285">
        <v>284</v>
      </c>
      <c r="B285" t="s">
        <v>798</v>
      </c>
      <c r="C285" t="s">
        <v>1271</v>
      </c>
      <c r="D285" t="s">
        <v>1272</v>
      </c>
    </row>
    <row r="286" spans="1:4">
      <c r="A286">
        <v>285</v>
      </c>
      <c r="B286" t="s">
        <v>798</v>
      </c>
      <c r="C286" t="s">
        <v>1273</v>
      </c>
      <c r="D286" t="s">
        <v>1274</v>
      </c>
    </row>
    <row r="287" spans="1:4">
      <c r="A287">
        <v>286</v>
      </c>
      <c r="B287" t="s">
        <v>798</v>
      </c>
      <c r="C287" t="s">
        <v>1275</v>
      </c>
      <c r="D287" t="s">
        <v>1276</v>
      </c>
    </row>
    <row r="288" spans="1:4">
      <c r="A288">
        <v>287</v>
      </c>
      <c r="B288" t="s">
        <v>798</v>
      </c>
      <c r="C288" t="s">
        <v>1277</v>
      </c>
      <c r="D288" t="s">
        <v>1278</v>
      </c>
    </row>
    <row r="289" spans="1:4">
      <c r="A289">
        <v>288</v>
      </c>
      <c r="B289" t="s">
        <v>798</v>
      </c>
      <c r="C289" t="s">
        <v>1279</v>
      </c>
      <c r="D289" t="s">
        <v>1280</v>
      </c>
    </row>
    <row r="290" spans="1:4">
      <c r="A290">
        <v>289</v>
      </c>
      <c r="B290" t="s">
        <v>798</v>
      </c>
      <c r="C290" t="s">
        <v>865</v>
      </c>
      <c r="D290" t="s">
        <v>866</v>
      </c>
    </row>
    <row r="291" spans="1:4">
      <c r="A291">
        <v>290</v>
      </c>
      <c r="B291" t="s">
        <v>798</v>
      </c>
      <c r="C291" t="s">
        <v>800</v>
      </c>
      <c r="D291" t="s">
        <v>801</v>
      </c>
    </row>
    <row r="292" spans="1:4">
      <c r="A292">
        <v>291</v>
      </c>
      <c r="B292" t="s">
        <v>798</v>
      </c>
      <c r="C292" t="s">
        <v>1281</v>
      </c>
      <c r="D292" t="s">
        <v>1282</v>
      </c>
    </row>
    <row r="293" spans="1:4">
      <c r="A293">
        <v>292</v>
      </c>
      <c r="B293" t="s">
        <v>798</v>
      </c>
      <c r="C293" t="s">
        <v>798</v>
      </c>
      <c r="D293" t="s">
        <v>799</v>
      </c>
    </row>
    <row r="294" spans="1:4">
      <c r="A294">
        <v>293</v>
      </c>
      <c r="B294" t="s">
        <v>798</v>
      </c>
      <c r="C294" t="s">
        <v>838</v>
      </c>
      <c r="D294" t="s">
        <v>839</v>
      </c>
    </row>
    <row r="295" spans="1:4">
      <c r="A295">
        <v>294</v>
      </c>
      <c r="B295" t="s">
        <v>798</v>
      </c>
      <c r="C295" t="s">
        <v>1283</v>
      </c>
      <c r="D295" t="s">
        <v>1284</v>
      </c>
    </row>
    <row r="296" spans="1:4">
      <c r="A296">
        <v>295</v>
      </c>
      <c r="B296" t="s">
        <v>798</v>
      </c>
      <c r="C296" t="s">
        <v>1285</v>
      </c>
      <c r="D296" t="s">
        <v>1286</v>
      </c>
    </row>
    <row r="297" spans="1:4">
      <c r="A297">
        <v>296</v>
      </c>
      <c r="B297" t="s">
        <v>798</v>
      </c>
      <c r="C297" t="s">
        <v>1287</v>
      </c>
      <c r="D297" t="s">
        <v>1288</v>
      </c>
    </row>
    <row r="298" spans="1:4">
      <c r="A298">
        <v>297</v>
      </c>
      <c r="B298" t="s">
        <v>798</v>
      </c>
      <c r="C298" t="s">
        <v>1289</v>
      </c>
      <c r="D298" t="s">
        <v>1290</v>
      </c>
    </row>
    <row r="299" spans="1:4">
      <c r="A299">
        <v>298</v>
      </c>
      <c r="B299" t="s">
        <v>888</v>
      </c>
      <c r="C299" t="s">
        <v>1291</v>
      </c>
      <c r="D299" t="s">
        <v>1292</v>
      </c>
    </row>
    <row r="300" spans="1:4">
      <c r="A300">
        <v>299</v>
      </c>
      <c r="B300" t="s">
        <v>888</v>
      </c>
      <c r="C300" t="s">
        <v>879</v>
      </c>
      <c r="D300" t="s">
        <v>1293</v>
      </c>
    </row>
    <row r="301" spans="1:4">
      <c r="A301">
        <v>300</v>
      </c>
      <c r="B301" t="s">
        <v>888</v>
      </c>
      <c r="C301" t="s">
        <v>1294</v>
      </c>
      <c r="D301" t="s">
        <v>1295</v>
      </c>
    </row>
    <row r="302" spans="1:4">
      <c r="A302">
        <v>301</v>
      </c>
      <c r="B302" t="s">
        <v>888</v>
      </c>
      <c r="C302" t="s">
        <v>1151</v>
      </c>
      <c r="D302" t="s">
        <v>1296</v>
      </c>
    </row>
    <row r="303" spans="1:4">
      <c r="A303">
        <v>302</v>
      </c>
      <c r="B303" t="s">
        <v>888</v>
      </c>
      <c r="C303" t="s">
        <v>1297</v>
      </c>
      <c r="D303" t="s">
        <v>1298</v>
      </c>
    </row>
    <row r="304" spans="1:4">
      <c r="A304">
        <v>303</v>
      </c>
      <c r="B304" t="s">
        <v>888</v>
      </c>
      <c r="C304" t="s">
        <v>1299</v>
      </c>
      <c r="D304" t="s">
        <v>1300</v>
      </c>
    </row>
    <row r="305" spans="1:4">
      <c r="A305">
        <v>304</v>
      </c>
      <c r="B305" t="s">
        <v>888</v>
      </c>
      <c r="C305" t="s">
        <v>1301</v>
      </c>
      <c r="D305" t="s">
        <v>1302</v>
      </c>
    </row>
    <row r="306" spans="1:4">
      <c r="A306">
        <v>305</v>
      </c>
      <c r="B306" t="s">
        <v>888</v>
      </c>
      <c r="C306" t="s">
        <v>1303</v>
      </c>
      <c r="D306" t="s">
        <v>1304</v>
      </c>
    </row>
    <row r="307" spans="1:4">
      <c r="A307">
        <v>306</v>
      </c>
      <c r="B307" t="s">
        <v>888</v>
      </c>
      <c r="C307" t="s">
        <v>1305</v>
      </c>
      <c r="D307" t="s">
        <v>1306</v>
      </c>
    </row>
    <row r="308" spans="1:4">
      <c r="A308">
        <v>307</v>
      </c>
      <c r="B308" t="s">
        <v>888</v>
      </c>
      <c r="C308" t="s">
        <v>1307</v>
      </c>
      <c r="D308" t="s">
        <v>1308</v>
      </c>
    </row>
    <row r="309" spans="1:4">
      <c r="A309">
        <v>308</v>
      </c>
      <c r="B309" t="s">
        <v>888</v>
      </c>
      <c r="C309" t="s">
        <v>1309</v>
      </c>
      <c r="D309" t="s">
        <v>1310</v>
      </c>
    </row>
    <row r="310" spans="1:4">
      <c r="A310">
        <v>309</v>
      </c>
      <c r="B310" t="s">
        <v>888</v>
      </c>
      <c r="C310" t="s">
        <v>890</v>
      </c>
      <c r="D310" t="s">
        <v>891</v>
      </c>
    </row>
    <row r="311" spans="1:4">
      <c r="A311">
        <v>310</v>
      </c>
      <c r="B311" t="s">
        <v>888</v>
      </c>
      <c r="C311" t="s">
        <v>1311</v>
      </c>
      <c r="D311" t="s">
        <v>1312</v>
      </c>
    </row>
    <row r="312" spans="1:4">
      <c r="A312">
        <v>311</v>
      </c>
      <c r="B312" t="s">
        <v>888</v>
      </c>
      <c r="C312" t="s">
        <v>888</v>
      </c>
      <c r="D312" t="s">
        <v>889</v>
      </c>
    </row>
  </sheetData>
  <phoneticPr fontId="8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92"/>
  </cols>
  <sheetData>
    <row r="1" spans="1:1">
      <c r="A1" s="372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6_3">
    <tabColor indexed="31"/>
    <pageSetUpPr fitToPage="1"/>
  </sheetPr>
  <dimension ref="A1:BK28"/>
  <sheetViews>
    <sheetView showGridLines="0" topLeftCell="I4" zoomScaleNormal="100" workbookViewId="0">
      <selection activeCell="BC31" sqref="BC31"/>
    </sheetView>
  </sheetViews>
  <sheetFormatPr defaultColWidth="10.5703125" defaultRowHeight="14.25"/>
  <cols>
    <col min="1" max="6" width="0" style="486" hidden="1" customWidth="1"/>
    <col min="7" max="8" width="9.140625" style="586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52.7109375" style="43" customWidth="1"/>
    <col min="14" max="14" width="2.5703125" style="43" hidden="1" customWidth="1"/>
    <col min="15" max="15" width="17.7109375" style="43" customWidth="1"/>
    <col min="16" max="17" width="17.42578125" style="43" hidden="1" customWidth="1"/>
    <col min="18" max="18" width="11.7109375" style="43" customWidth="1"/>
    <col min="19" max="19" width="6.42578125" style="43" bestFit="1" customWidth="1"/>
    <col min="20" max="20" width="11.7109375" style="43" customWidth="1"/>
    <col min="21" max="21" width="14.5703125" style="43" customWidth="1"/>
    <col min="22" max="22" width="17.7109375" style="43" customWidth="1"/>
    <col min="23" max="24" width="17.42578125" style="43" hidden="1" customWidth="1"/>
    <col min="25" max="25" width="11.7109375" style="43" customWidth="1"/>
    <col min="26" max="26" width="6.42578125" style="43" bestFit="1" customWidth="1"/>
    <col min="27" max="27" width="11.7109375" style="43" customWidth="1"/>
    <col min="28" max="28" width="14.5703125" style="43" customWidth="1"/>
    <col min="29" max="29" width="17.7109375" style="43" customWidth="1"/>
    <col min="30" max="31" width="17.42578125" style="43" hidden="1" customWidth="1"/>
    <col min="32" max="32" width="11.7109375" style="43" customWidth="1"/>
    <col min="33" max="33" width="6.42578125" style="43" bestFit="1" customWidth="1"/>
    <col min="34" max="34" width="11.7109375" style="43" customWidth="1"/>
    <col min="35" max="35" width="14.5703125" style="43" customWidth="1"/>
    <col min="36" max="36" width="17.7109375" style="43" customWidth="1"/>
    <col min="37" max="38" width="17.42578125" style="43" hidden="1" customWidth="1"/>
    <col min="39" max="39" width="11.7109375" style="43" customWidth="1"/>
    <col min="40" max="40" width="6.42578125" style="43" bestFit="1" customWidth="1"/>
    <col min="41" max="41" width="11.7109375" style="43" customWidth="1"/>
    <col min="42" max="42" width="14.5703125" style="43" customWidth="1"/>
    <col min="43" max="43" width="17.7109375" style="43" customWidth="1"/>
    <col min="44" max="45" width="17.42578125" style="43" hidden="1" customWidth="1"/>
    <col min="46" max="46" width="11.7109375" style="43" customWidth="1"/>
    <col min="47" max="47" width="6.42578125" style="43" bestFit="1" customWidth="1"/>
    <col min="48" max="48" width="11.7109375" style="43" customWidth="1"/>
    <col min="49" max="49" width="14.5703125" style="43" hidden="1" customWidth="1"/>
    <col min="50" max="50" width="3.7109375" style="43" customWidth="1"/>
    <col min="51" max="51" width="11.140625" style="43" bestFit="1" customWidth="1"/>
    <col min="52" max="53" width="10.5703125" style="94"/>
    <col min="54" max="63" width="10.5703125" style="486"/>
    <col min="64" max="16384" width="10.5703125" style="43"/>
  </cols>
  <sheetData>
    <row r="1" spans="1:63" hidden="1"/>
    <row r="2" spans="1:63" hidden="1"/>
    <row r="3" spans="1:63" hidden="1"/>
    <row r="4" spans="1:63" ht="27" customHeight="1">
      <c r="J4" s="101"/>
      <c r="K4" s="101"/>
      <c r="L4" s="44"/>
      <c r="M4" s="44"/>
      <c r="N4" s="44"/>
      <c r="O4" s="118"/>
      <c r="P4" s="118"/>
      <c r="Q4" s="118"/>
      <c r="R4" s="118"/>
      <c r="S4" s="118"/>
      <c r="T4" s="118"/>
      <c r="U4" s="44"/>
      <c r="V4" s="118"/>
      <c r="W4" s="118"/>
      <c r="X4" s="118"/>
      <c r="Y4" s="118"/>
      <c r="Z4" s="118"/>
      <c r="AA4" s="118"/>
      <c r="AB4" s="44"/>
      <c r="AC4" s="118"/>
      <c r="AD4" s="118"/>
      <c r="AE4" s="118"/>
      <c r="AF4" s="118"/>
      <c r="AG4" s="118"/>
      <c r="AH4" s="118"/>
      <c r="AI4" s="44"/>
      <c r="AJ4" s="118"/>
      <c r="AK4" s="118"/>
      <c r="AL4" s="118"/>
      <c r="AM4" s="118"/>
      <c r="AN4" s="118"/>
      <c r="AO4" s="118"/>
      <c r="AP4" s="44"/>
      <c r="AQ4" s="118"/>
      <c r="AR4" s="118"/>
      <c r="AS4" s="118"/>
      <c r="AT4" s="118"/>
      <c r="AU4" s="118"/>
      <c r="AV4" s="118"/>
      <c r="AW4" s="44"/>
    </row>
    <row r="5" spans="1:63" ht="45" customHeight="1">
      <c r="J5" s="101"/>
      <c r="K5" s="101"/>
      <c r="L5" s="799" t="s">
        <v>3428</v>
      </c>
      <c r="M5" s="799"/>
      <c r="N5" s="799"/>
      <c r="O5" s="800"/>
      <c r="P5" s="800"/>
      <c r="Q5" s="800"/>
      <c r="R5" s="800"/>
      <c r="S5" s="800"/>
      <c r="T5" s="801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442"/>
      <c r="AM5" s="442"/>
      <c r="AN5" s="442"/>
      <c r="AO5" s="442"/>
      <c r="AP5" s="442"/>
      <c r="AQ5" s="442"/>
      <c r="AR5" s="442"/>
      <c r="AS5" s="442"/>
      <c r="AT5" s="442"/>
      <c r="AU5" s="442"/>
      <c r="AV5" s="442"/>
      <c r="AW5" s="442"/>
    </row>
    <row r="6" spans="1:63" ht="14.25" customHeight="1">
      <c r="J6" s="101"/>
      <c r="K6" s="101"/>
      <c r="L6" s="732" t="str">
        <f>IF(org=0,"Не определено",org)</f>
        <v>ООО "КСК"</v>
      </c>
      <c r="M6" s="732"/>
      <c r="N6" s="732"/>
      <c r="O6" s="733"/>
      <c r="P6" s="733"/>
      <c r="Q6" s="733"/>
      <c r="R6" s="733"/>
      <c r="S6" s="733"/>
      <c r="T6" s="734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AU6" s="432"/>
      <c r="AV6" s="432"/>
      <c r="AW6" s="432"/>
    </row>
    <row r="7" spans="1:63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44"/>
      <c r="V7" s="98"/>
      <c r="W7" s="98"/>
      <c r="X7" s="98"/>
      <c r="Y7" s="98"/>
      <c r="Z7" s="98"/>
      <c r="AA7" s="98"/>
      <c r="AB7" s="44"/>
      <c r="AC7" s="98"/>
      <c r="AD7" s="98"/>
      <c r="AE7" s="98"/>
      <c r="AF7" s="98"/>
      <c r="AG7" s="98"/>
      <c r="AH7" s="98"/>
      <c r="AI7" s="44"/>
      <c r="AJ7" s="98"/>
      <c r="AK7" s="98"/>
      <c r="AL7" s="98"/>
      <c r="AM7" s="98"/>
      <c r="AN7" s="98"/>
      <c r="AO7" s="98"/>
      <c r="AP7" s="44"/>
      <c r="AQ7" s="98"/>
      <c r="AR7" s="98"/>
      <c r="AS7" s="98"/>
      <c r="AT7" s="98"/>
      <c r="AU7" s="98"/>
      <c r="AV7" s="98"/>
      <c r="AW7" s="44"/>
    </row>
    <row r="8" spans="1:63" s="370" customFormat="1" ht="17.100000000000001" hidden="1" customHeight="1">
      <c r="A8" s="585"/>
      <c r="B8" s="585"/>
      <c r="C8" s="585"/>
      <c r="D8" s="585"/>
      <c r="E8" s="585"/>
      <c r="F8" s="585"/>
      <c r="G8" s="585"/>
      <c r="H8" s="585"/>
      <c r="L8" s="449" t="s">
        <v>440</v>
      </c>
      <c r="M8" s="401"/>
      <c r="P8" s="448"/>
      <c r="Q8" s="448"/>
      <c r="R8" s="448"/>
      <c r="S8" s="448"/>
      <c r="T8" s="448"/>
      <c r="U8" s="155"/>
      <c r="W8" s="448"/>
      <c r="X8" s="448"/>
      <c r="Y8" s="448"/>
      <c r="Z8" s="448"/>
      <c r="AA8" s="448"/>
      <c r="AB8" s="155"/>
      <c r="AD8" s="448"/>
      <c r="AE8" s="448"/>
      <c r="AF8" s="448"/>
      <c r="AG8" s="448"/>
      <c r="AH8" s="448"/>
      <c r="AI8" s="155"/>
      <c r="AK8" s="448"/>
      <c r="AL8" s="448"/>
      <c r="AM8" s="448"/>
      <c r="AN8" s="448"/>
      <c r="AO8" s="448"/>
      <c r="AP8" s="155"/>
      <c r="AR8" s="448"/>
      <c r="AS8" s="448"/>
      <c r="AT8" s="448"/>
      <c r="AU8" s="448"/>
      <c r="AV8" s="448"/>
      <c r="AW8" s="155"/>
      <c r="AZ8" s="657"/>
      <c r="BA8" s="657"/>
      <c r="BB8" s="585"/>
      <c r="BC8" s="585"/>
      <c r="BD8" s="585"/>
      <c r="BE8" s="585"/>
      <c r="BF8" s="585"/>
      <c r="BG8" s="585"/>
      <c r="BH8" s="585"/>
      <c r="BI8" s="585"/>
      <c r="BJ8" s="585"/>
      <c r="BK8" s="585"/>
    </row>
    <row r="9" spans="1:63" s="370" customFormat="1" ht="0.2" customHeight="1">
      <c r="A9" s="585"/>
      <c r="B9" s="585"/>
      <c r="C9" s="585"/>
      <c r="D9" s="585"/>
      <c r="E9" s="585"/>
      <c r="F9" s="585"/>
      <c r="G9" s="585"/>
      <c r="H9" s="585"/>
      <c r="L9" s="745"/>
      <c r="M9" s="745"/>
      <c r="N9" s="270"/>
      <c r="O9" s="798"/>
      <c r="P9" s="798"/>
      <c r="Q9" s="798"/>
      <c r="R9" s="798"/>
      <c r="S9" s="798"/>
      <c r="T9" s="798"/>
      <c r="U9" s="155"/>
      <c r="V9" s="798"/>
      <c r="W9" s="798"/>
      <c r="X9" s="798"/>
      <c r="Y9" s="798"/>
      <c r="Z9" s="798"/>
      <c r="AA9" s="798"/>
      <c r="AB9" s="155"/>
      <c r="AC9" s="798"/>
      <c r="AD9" s="798"/>
      <c r="AE9" s="798"/>
      <c r="AF9" s="798"/>
      <c r="AG9" s="798"/>
      <c r="AH9" s="798"/>
      <c r="AI9" s="155"/>
      <c r="AJ9" s="798"/>
      <c r="AK9" s="798"/>
      <c r="AL9" s="798"/>
      <c r="AM9" s="798"/>
      <c r="AN9" s="798"/>
      <c r="AO9" s="798"/>
      <c r="AP9" s="155"/>
      <c r="AQ9" s="798"/>
      <c r="AR9" s="798"/>
      <c r="AS9" s="798"/>
      <c r="AT9" s="798"/>
      <c r="AU9" s="798"/>
      <c r="AV9" s="798"/>
      <c r="AW9" s="155"/>
      <c r="AZ9" s="657"/>
      <c r="BA9" s="657"/>
      <c r="BB9" s="585"/>
      <c r="BC9" s="585"/>
      <c r="BD9" s="585"/>
      <c r="BE9" s="585"/>
      <c r="BF9" s="585"/>
      <c r="BG9" s="585"/>
      <c r="BH9" s="585"/>
      <c r="BI9" s="585"/>
      <c r="BJ9" s="585"/>
      <c r="BK9" s="585"/>
    </row>
    <row r="10" spans="1:63" s="370" customFormat="1" ht="0.2" customHeight="1">
      <c r="A10" s="585"/>
      <c r="B10" s="585"/>
      <c r="C10" s="585"/>
      <c r="D10" s="585"/>
      <c r="E10" s="585"/>
      <c r="F10" s="585"/>
      <c r="G10" s="585"/>
      <c r="H10" s="585"/>
      <c r="L10" s="745"/>
      <c r="M10" s="745"/>
      <c r="N10" s="270"/>
      <c r="O10" s="798"/>
      <c r="P10" s="798"/>
      <c r="Q10" s="798"/>
      <c r="R10" s="798"/>
      <c r="S10" s="798"/>
      <c r="T10" s="798"/>
      <c r="U10" s="155"/>
      <c r="V10" s="798"/>
      <c r="W10" s="798"/>
      <c r="X10" s="798"/>
      <c r="Y10" s="798"/>
      <c r="Z10" s="798"/>
      <c r="AA10" s="798"/>
      <c r="AB10" s="155"/>
      <c r="AC10" s="798"/>
      <c r="AD10" s="798"/>
      <c r="AE10" s="798"/>
      <c r="AF10" s="798"/>
      <c r="AG10" s="798"/>
      <c r="AH10" s="798"/>
      <c r="AI10" s="155"/>
      <c r="AJ10" s="798"/>
      <c r="AK10" s="798"/>
      <c r="AL10" s="798"/>
      <c r="AM10" s="798"/>
      <c r="AN10" s="798"/>
      <c r="AO10" s="798"/>
      <c r="AP10" s="155"/>
      <c r="AQ10" s="798"/>
      <c r="AR10" s="798"/>
      <c r="AS10" s="798"/>
      <c r="AT10" s="798"/>
      <c r="AU10" s="798"/>
      <c r="AV10" s="798"/>
      <c r="AW10" s="155"/>
      <c r="AZ10" s="657"/>
      <c r="BA10" s="657"/>
      <c r="BB10" s="585"/>
      <c r="BC10" s="585"/>
      <c r="BD10" s="585"/>
      <c r="BE10" s="585"/>
      <c r="BF10" s="585"/>
      <c r="BG10" s="585"/>
      <c r="BH10" s="585"/>
      <c r="BI10" s="585"/>
      <c r="BJ10" s="585"/>
      <c r="BK10" s="585"/>
    </row>
    <row r="11" spans="1:63" s="370" customFormat="1" ht="0.2" customHeight="1">
      <c r="A11" s="585"/>
      <c r="B11" s="585"/>
      <c r="C11" s="585"/>
      <c r="D11" s="585"/>
      <c r="E11" s="585"/>
      <c r="F11" s="585"/>
      <c r="G11" s="585"/>
      <c r="H11" s="585"/>
      <c r="L11" s="745"/>
      <c r="M11" s="745"/>
      <c r="N11" s="270"/>
      <c r="O11" s="798"/>
      <c r="P11" s="798"/>
      <c r="Q11" s="798"/>
      <c r="R11" s="798"/>
      <c r="S11" s="798"/>
      <c r="T11" s="798"/>
      <c r="U11" s="580" t="s">
        <v>710</v>
      </c>
      <c r="V11" s="798"/>
      <c r="W11" s="798"/>
      <c r="X11" s="798"/>
      <c r="Y11" s="798"/>
      <c r="Z11" s="798"/>
      <c r="AA11" s="798"/>
      <c r="AB11" s="580" t="s">
        <v>710</v>
      </c>
      <c r="AC11" s="798"/>
      <c r="AD11" s="798"/>
      <c r="AE11" s="798"/>
      <c r="AF11" s="798"/>
      <c r="AG11" s="798"/>
      <c r="AH11" s="798"/>
      <c r="AI11" s="580" t="s">
        <v>710</v>
      </c>
      <c r="AJ11" s="798"/>
      <c r="AK11" s="798"/>
      <c r="AL11" s="798"/>
      <c r="AM11" s="798"/>
      <c r="AN11" s="798"/>
      <c r="AO11" s="798"/>
      <c r="AP11" s="580" t="s">
        <v>710</v>
      </c>
      <c r="AQ11" s="798"/>
      <c r="AR11" s="798"/>
      <c r="AS11" s="798"/>
      <c r="AT11" s="798"/>
      <c r="AU11" s="798"/>
      <c r="AV11" s="798"/>
      <c r="AW11" s="580" t="s">
        <v>710</v>
      </c>
      <c r="AZ11" s="657"/>
      <c r="BA11" s="657"/>
      <c r="BB11" s="585"/>
      <c r="BC11" s="585"/>
      <c r="BD11" s="585"/>
      <c r="BE11" s="585"/>
      <c r="BF11" s="585"/>
      <c r="BG11" s="585"/>
      <c r="BH11" s="585"/>
      <c r="BI11" s="585"/>
      <c r="BJ11" s="585"/>
      <c r="BK11" s="585"/>
    </row>
    <row r="12" spans="1:63" ht="15" customHeight="1">
      <c r="J12" s="101"/>
      <c r="K12" s="101"/>
      <c r="L12" s="44"/>
      <c r="M12" s="44"/>
      <c r="N12" s="44"/>
      <c r="O12" s="793"/>
      <c r="P12" s="793"/>
      <c r="Q12" s="793"/>
      <c r="R12" s="793"/>
      <c r="S12" s="793"/>
      <c r="T12" s="793"/>
      <c r="U12" s="793"/>
      <c r="V12" s="793" t="s">
        <v>0</v>
      </c>
      <c r="W12" s="793"/>
      <c r="X12" s="793"/>
      <c r="Y12" s="793"/>
      <c r="Z12" s="793"/>
      <c r="AA12" s="793"/>
      <c r="AB12" s="793"/>
      <c r="AC12" s="793" t="s">
        <v>0</v>
      </c>
      <c r="AD12" s="793"/>
      <c r="AE12" s="793"/>
      <c r="AF12" s="793"/>
      <c r="AG12" s="793"/>
      <c r="AH12" s="793"/>
      <c r="AI12" s="793"/>
      <c r="AJ12" s="793" t="s">
        <v>0</v>
      </c>
      <c r="AK12" s="793"/>
      <c r="AL12" s="793"/>
      <c r="AM12" s="793"/>
      <c r="AN12" s="793"/>
      <c r="AO12" s="793"/>
      <c r="AP12" s="793"/>
      <c r="AQ12" s="793" t="s">
        <v>0</v>
      </c>
      <c r="AR12" s="793"/>
      <c r="AS12" s="793"/>
      <c r="AT12" s="793"/>
      <c r="AU12" s="793"/>
      <c r="AV12" s="793"/>
      <c r="AW12" s="793"/>
    </row>
    <row r="13" spans="1:63" ht="34.5" customHeight="1">
      <c r="J13" s="101"/>
      <c r="K13" s="101"/>
      <c r="L13" s="772" t="s">
        <v>125</v>
      </c>
      <c r="M13" s="769" t="s">
        <v>22</v>
      </c>
      <c r="N13" s="769"/>
      <c r="O13" s="795" t="s">
        <v>575</v>
      </c>
      <c r="P13" s="796"/>
      <c r="Q13" s="796"/>
      <c r="R13" s="785" t="s">
        <v>315</v>
      </c>
      <c r="S13" s="786"/>
      <c r="T13" s="786"/>
      <c r="U13" s="769" t="s">
        <v>482</v>
      </c>
      <c r="V13" s="795" t="s">
        <v>575</v>
      </c>
      <c r="W13" s="796"/>
      <c r="X13" s="796"/>
      <c r="Y13" s="785" t="s">
        <v>315</v>
      </c>
      <c r="Z13" s="786"/>
      <c r="AA13" s="786"/>
      <c r="AB13" s="769" t="s">
        <v>482</v>
      </c>
      <c r="AC13" s="795" t="s">
        <v>575</v>
      </c>
      <c r="AD13" s="796"/>
      <c r="AE13" s="796"/>
      <c r="AF13" s="785" t="s">
        <v>315</v>
      </c>
      <c r="AG13" s="786"/>
      <c r="AH13" s="786"/>
      <c r="AI13" s="769" t="s">
        <v>482</v>
      </c>
      <c r="AJ13" s="795" t="s">
        <v>575</v>
      </c>
      <c r="AK13" s="796"/>
      <c r="AL13" s="796"/>
      <c r="AM13" s="785" t="s">
        <v>315</v>
      </c>
      <c r="AN13" s="786"/>
      <c r="AO13" s="786"/>
      <c r="AP13" s="769" t="s">
        <v>482</v>
      </c>
      <c r="AQ13" s="795" t="s">
        <v>575</v>
      </c>
      <c r="AR13" s="796"/>
      <c r="AS13" s="796"/>
      <c r="AT13" s="785" t="s">
        <v>315</v>
      </c>
      <c r="AU13" s="786"/>
      <c r="AV13" s="786"/>
      <c r="AW13" s="769" t="s">
        <v>482</v>
      </c>
      <c r="AX13" s="791" t="s">
        <v>321</v>
      </c>
      <c r="AY13" s="778" t="s">
        <v>284</v>
      </c>
    </row>
    <row r="14" spans="1:63" ht="14.25" customHeight="1">
      <c r="J14" s="101"/>
      <c r="K14" s="101"/>
      <c r="L14" s="772"/>
      <c r="M14" s="770"/>
      <c r="N14" s="770"/>
      <c r="O14" s="784" t="s">
        <v>14</v>
      </c>
      <c r="P14" s="784" t="s">
        <v>316</v>
      </c>
      <c r="Q14" s="784"/>
      <c r="R14" s="787"/>
      <c r="S14" s="788"/>
      <c r="T14" s="788"/>
      <c r="U14" s="770"/>
      <c r="V14" s="784" t="s">
        <v>14</v>
      </c>
      <c r="W14" s="784" t="s">
        <v>316</v>
      </c>
      <c r="X14" s="784"/>
      <c r="Y14" s="787"/>
      <c r="Z14" s="788"/>
      <c r="AA14" s="788"/>
      <c r="AB14" s="770"/>
      <c r="AC14" s="784" t="s">
        <v>14</v>
      </c>
      <c r="AD14" s="784" t="s">
        <v>316</v>
      </c>
      <c r="AE14" s="784"/>
      <c r="AF14" s="787"/>
      <c r="AG14" s="788"/>
      <c r="AH14" s="788"/>
      <c r="AI14" s="770"/>
      <c r="AJ14" s="784" t="s">
        <v>14</v>
      </c>
      <c r="AK14" s="784" t="s">
        <v>316</v>
      </c>
      <c r="AL14" s="784"/>
      <c r="AM14" s="787"/>
      <c r="AN14" s="788"/>
      <c r="AO14" s="788"/>
      <c r="AP14" s="770"/>
      <c r="AQ14" s="784" t="s">
        <v>14</v>
      </c>
      <c r="AR14" s="784" t="s">
        <v>316</v>
      </c>
      <c r="AS14" s="784"/>
      <c r="AT14" s="787"/>
      <c r="AU14" s="788"/>
      <c r="AV14" s="788"/>
      <c r="AW14" s="770"/>
      <c r="AX14" s="791"/>
      <c r="AY14" s="779"/>
    </row>
    <row r="15" spans="1:63" ht="68.099999999999994" customHeight="1">
      <c r="J15" s="101"/>
      <c r="K15" s="101"/>
      <c r="L15" s="772"/>
      <c r="M15" s="771"/>
      <c r="N15" s="771"/>
      <c r="O15" s="784"/>
      <c r="P15" s="137" t="s">
        <v>13</v>
      </c>
      <c r="Q15" s="137" t="s">
        <v>15</v>
      </c>
      <c r="R15" s="138" t="s">
        <v>319</v>
      </c>
      <c r="S15" s="797" t="s">
        <v>318</v>
      </c>
      <c r="T15" s="797"/>
      <c r="U15" s="771"/>
      <c r="V15" s="784"/>
      <c r="W15" s="137" t="s">
        <v>13</v>
      </c>
      <c r="X15" s="137" t="s">
        <v>15</v>
      </c>
      <c r="Y15" s="138" t="s">
        <v>319</v>
      </c>
      <c r="Z15" s="797" t="s">
        <v>318</v>
      </c>
      <c r="AA15" s="797"/>
      <c r="AB15" s="771"/>
      <c r="AC15" s="784"/>
      <c r="AD15" s="137" t="s">
        <v>13</v>
      </c>
      <c r="AE15" s="137" t="s">
        <v>15</v>
      </c>
      <c r="AF15" s="138" t="s">
        <v>319</v>
      </c>
      <c r="AG15" s="797" t="s">
        <v>318</v>
      </c>
      <c r="AH15" s="797"/>
      <c r="AI15" s="771"/>
      <c r="AJ15" s="784"/>
      <c r="AK15" s="137" t="s">
        <v>13</v>
      </c>
      <c r="AL15" s="137" t="s">
        <v>15</v>
      </c>
      <c r="AM15" s="138" t="s">
        <v>319</v>
      </c>
      <c r="AN15" s="797" t="s">
        <v>318</v>
      </c>
      <c r="AO15" s="797"/>
      <c r="AP15" s="771"/>
      <c r="AQ15" s="784"/>
      <c r="AR15" s="137" t="s">
        <v>13</v>
      </c>
      <c r="AS15" s="137" t="s">
        <v>15</v>
      </c>
      <c r="AT15" s="138" t="s">
        <v>319</v>
      </c>
      <c r="AU15" s="797" t="s">
        <v>318</v>
      </c>
      <c r="AV15" s="797"/>
      <c r="AW15" s="771"/>
      <c r="AX15" s="791"/>
      <c r="AY15" s="780"/>
    </row>
    <row r="16" spans="1:63">
      <c r="J16" s="101"/>
      <c r="K16" s="323">
        <v>1</v>
      </c>
      <c r="L16" s="51" t="s">
        <v>126</v>
      </c>
      <c r="M16" s="51" t="s">
        <v>78</v>
      </c>
      <c r="N16" s="436" t="s">
        <v>78</v>
      </c>
      <c r="O16" s="221">
        <f ca="1">OFFSET(O16,0,-1)+1</f>
        <v>3</v>
      </c>
      <c r="P16" s="221">
        <f t="shared" ref="P16:AW16" ca="1" si="0">OFFSET(P16,0,-1)+1</f>
        <v>4</v>
      </c>
      <c r="Q16" s="221">
        <f t="shared" ca="1" si="0"/>
        <v>5</v>
      </c>
      <c r="R16" s="221">
        <f t="shared" ca="1" si="0"/>
        <v>6</v>
      </c>
      <c r="S16" s="423">
        <f t="shared" ca="1" si="0"/>
        <v>7</v>
      </c>
      <c r="T16" s="423">
        <f t="shared" ca="1" si="0"/>
        <v>8</v>
      </c>
      <c r="U16" s="221">
        <f t="shared" ca="1" si="0"/>
        <v>9</v>
      </c>
      <c r="V16" s="221">
        <f ca="1">OFFSET(V16,0,-1)+1</f>
        <v>10</v>
      </c>
      <c r="W16" s="221">
        <f t="shared" ca="1" si="0"/>
        <v>11</v>
      </c>
      <c r="X16" s="221">
        <f t="shared" ca="1" si="0"/>
        <v>12</v>
      </c>
      <c r="Y16" s="221">
        <f t="shared" ca="1" si="0"/>
        <v>13</v>
      </c>
      <c r="Z16" s="423">
        <f t="shared" ca="1" si="0"/>
        <v>14</v>
      </c>
      <c r="AA16" s="423">
        <f t="shared" ca="1" si="0"/>
        <v>15</v>
      </c>
      <c r="AB16" s="221">
        <f t="shared" ca="1" si="0"/>
        <v>16</v>
      </c>
      <c r="AC16" s="221">
        <f ca="1">OFFSET(AC16,0,-1)+1</f>
        <v>17</v>
      </c>
      <c r="AD16" s="221">
        <f t="shared" ca="1" si="0"/>
        <v>18</v>
      </c>
      <c r="AE16" s="221">
        <f t="shared" ca="1" si="0"/>
        <v>19</v>
      </c>
      <c r="AF16" s="221">
        <f t="shared" ca="1" si="0"/>
        <v>20</v>
      </c>
      <c r="AG16" s="423">
        <f t="shared" ca="1" si="0"/>
        <v>21</v>
      </c>
      <c r="AH16" s="423">
        <f t="shared" ca="1" si="0"/>
        <v>22</v>
      </c>
      <c r="AI16" s="221">
        <f t="shared" ca="1" si="0"/>
        <v>23</v>
      </c>
      <c r="AJ16" s="221">
        <f ca="1">OFFSET(AJ16,0,-1)+1</f>
        <v>24</v>
      </c>
      <c r="AK16" s="221">
        <f t="shared" ca="1" si="0"/>
        <v>25</v>
      </c>
      <c r="AL16" s="221">
        <f t="shared" ca="1" si="0"/>
        <v>26</v>
      </c>
      <c r="AM16" s="221">
        <f t="shared" ca="1" si="0"/>
        <v>27</v>
      </c>
      <c r="AN16" s="423">
        <f t="shared" ca="1" si="0"/>
        <v>28</v>
      </c>
      <c r="AO16" s="423">
        <f t="shared" ca="1" si="0"/>
        <v>29</v>
      </c>
      <c r="AP16" s="221">
        <f t="shared" ca="1" si="0"/>
        <v>30</v>
      </c>
      <c r="AQ16" s="221">
        <f ca="1">OFFSET(AQ16,0,-1)+1</f>
        <v>31</v>
      </c>
      <c r="AR16" s="221">
        <f t="shared" ca="1" si="0"/>
        <v>32</v>
      </c>
      <c r="AS16" s="221">
        <f t="shared" ca="1" si="0"/>
        <v>33</v>
      </c>
      <c r="AT16" s="221">
        <f t="shared" ca="1" si="0"/>
        <v>34</v>
      </c>
      <c r="AU16" s="423">
        <f t="shared" ca="1" si="0"/>
        <v>35</v>
      </c>
      <c r="AV16" s="423">
        <f t="shared" ca="1" si="0"/>
        <v>36</v>
      </c>
      <c r="AW16" s="221">
        <f t="shared" ca="1" si="0"/>
        <v>37</v>
      </c>
      <c r="AX16" s="424">
        <f ca="1">OFFSET(AX16,0,-1)</f>
        <v>37</v>
      </c>
      <c r="AY16" s="221">
        <f ca="1">OFFSET(AY16,0,-1)+1</f>
        <v>38</v>
      </c>
    </row>
    <row r="17" spans="1:63" ht="40.5" customHeight="1">
      <c r="A17" s="762">
        <v>1</v>
      </c>
      <c r="B17" s="603"/>
      <c r="C17" s="603"/>
      <c r="D17" s="603"/>
      <c r="E17" s="604"/>
      <c r="F17" s="605"/>
      <c r="G17" s="603"/>
      <c r="H17" s="603"/>
      <c r="I17" s="606"/>
      <c r="J17" s="256"/>
      <c r="K17" s="611">
        <v>1</v>
      </c>
      <c r="L17" s="614">
        <f>mergeValue(A17)</f>
        <v>1</v>
      </c>
      <c r="M17" s="267" t="s">
        <v>35</v>
      </c>
      <c r="N17" s="443"/>
      <c r="O17" s="794" t="str">
        <f>IF('Перечень тарифов'!$J$22&lt;&gt;0,'Перечень тарифов'!$J$22,"Не определено")</f>
        <v>Для потребителей на территории г. Нижнего Новгорода, в случае отсутствия дифференциации тарифов по схеме подключения к котельной по ул. Зайцева, д. 31В</v>
      </c>
      <c r="P17" s="794"/>
      <c r="Q17" s="794"/>
      <c r="R17" s="794"/>
      <c r="S17" s="794"/>
      <c r="T17" s="794"/>
      <c r="U17" s="794"/>
      <c r="V17" s="794"/>
      <c r="W17" s="794"/>
      <c r="X17" s="794"/>
      <c r="Y17" s="794"/>
      <c r="Z17" s="794"/>
      <c r="AA17" s="794"/>
      <c r="AB17" s="794"/>
      <c r="AC17" s="794"/>
      <c r="AD17" s="794"/>
      <c r="AE17" s="794"/>
      <c r="AF17" s="794"/>
      <c r="AG17" s="794"/>
      <c r="AH17" s="794"/>
      <c r="AI17" s="794"/>
      <c r="AJ17" s="794"/>
      <c r="AK17" s="794"/>
      <c r="AL17" s="794"/>
      <c r="AM17" s="794"/>
      <c r="AN17" s="794"/>
      <c r="AO17" s="794"/>
      <c r="AP17" s="794"/>
      <c r="AQ17" s="794"/>
      <c r="AR17" s="794"/>
      <c r="AS17" s="794"/>
      <c r="AT17" s="794"/>
      <c r="AU17" s="794"/>
      <c r="AV17" s="794"/>
      <c r="AW17" s="794"/>
      <c r="AX17" s="794"/>
      <c r="AY17" s="244"/>
    </row>
    <row r="18" spans="1:63" ht="15" hidden="1" customHeight="1">
      <c r="A18" s="762"/>
      <c r="B18" s="762">
        <v>1</v>
      </c>
      <c r="C18" s="603"/>
      <c r="D18" s="603"/>
      <c r="E18" s="605"/>
      <c r="F18" s="605"/>
      <c r="G18" s="603"/>
      <c r="H18" s="603"/>
      <c r="I18" s="255"/>
      <c r="J18" s="235"/>
      <c r="K18" s="611">
        <v>1</v>
      </c>
      <c r="L18" s="615" t="str">
        <f>mergeValue(A18) &amp;"."&amp; mergeValue(B18)</f>
        <v>1.1</v>
      </c>
      <c r="M18" s="212"/>
      <c r="N18" s="443"/>
      <c r="O18" s="794"/>
      <c r="P18" s="794"/>
      <c r="Q18" s="794"/>
      <c r="R18" s="794"/>
      <c r="S18" s="794"/>
      <c r="T18" s="794"/>
      <c r="U18" s="794"/>
      <c r="V18" s="794"/>
      <c r="W18" s="794"/>
      <c r="X18" s="794"/>
      <c r="Y18" s="794"/>
      <c r="Z18" s="794"/>
      <c r="AA18" s="794"/>
      <c r="AB18" s="794"/>
      <c r="AC18" s="794"/>
      <c r="AD18" s="794"/>
      <c r="AE18" s="794"/>
      <c r="AF18" s="794"/>
      <c r="AG18" s="794"/>
      <c r="AH18" s="794"/>
      <c r="AI18" s="794"/>
      <c r="AJ18" s="794"/>
      <c r="AK18" s="794"/>
      <c r="AL18" s="794"/>
      <c r="AM18" s="794"/>
      <c r="AN18" s="794"/>
      <c r="AO18" s="794"/>
      <c r="AP18" s="794"/>
      <c r="AQ18" s="794"/>
      <c r="AR18" s="794"/>
      <c r="AS18" s="794"/>
      <c r="AT18" s="794"/>
      <c r="AU18" s="794"/>
      <c r="AV18" s="794"/>
      <c r="AW18" s="794"/>
      <c r="AX18" s="794"/>
      <c r="AY18" s="244"/>
    </row>
    <row r="19" spans="1:63" ht="15" hidden="1" customHeight="1">
      <c r="A19" s="762"/>
      <c r="B19" s="762"/>
      <c r="C19" s="762">
        <v>1</v>
      </c>
      <c r="D19" s="603"/>
      <c r="E19" s="605"/>
      <c r="F19" s="605"/>
      <c r="G19" s="603"/>
      <c r="H19" s="603"/>
      <c r="I19" s="607"/>
      <c r="J19" s="235"/>
      <c r="K19" s="611">
        <v>1</v>
      </c>
      <c r="L19" s="615" t="str">
        <f>mergeValue(A19) &amp;"."&amp; mergeValue(B19)&amp;"."&amp; mergeValue(C19)</f>
        <v>1.1.1</v>
      </c>
      <c r="M19" s="213"/>
      <c r="N19" s="443"/>
      <c r="O19" s="794"/>
      <c r="P19" s="794"/>
      <c r="Q19" s="794"/>
      <c r="R19" s="794"/>
      <c r="S19" s="794"/>
      <c r="T19" s="794"/>
      <c r="U19" s="794"/>
      <c r="V19" s="794"/>
      <c r="W19" s="794"/>
      <c r="X19" s="794"/>
      <c r="Y19" s="794"/>
      <c r="Z19" s="794"/>
      <c r="AA19" s="794"/>
      <c r="AB19" s="794"/>
      <c r="AC19" s="794"/>
      <c r="AD19" s="794"/>
      <c r="AE19" s="794"/>
      <c r="AF19" s="794"/>
      <c r="AG19" s="794"/>
      <c r="AH19" s="794"/>
      <c r="AI19" s="794"/>
      <c r="AJ19" s="794"/>
      <c r="AK19" s="794"/>
      <c r="AL19" s="794"/>
      <c r="AM19" s="794"/>
      <c r="AN19" s="794"/>
      <c r="AO19" s="794"/>
      <c r="AP19" s="794"/>
      <c r="AQ19" s="794"/>
      <c r="AR19" s="794"/>
      <c r="AS19" s="794"/>
      <c r="AT19" s="794"/>
      <c r="AU19" s="794"/>
      <c r="AV19" s="794"/>
      <c r="AW19" s="794"/>
      <c r="AX19" s="794"/>
      <c r="AY19" s="244"/>
    </row>
    <row r="20" spans="1:63" ht="15" hidden="1" customHeight="1">
      <c r="A20" s="762"/>
      <c r="B20" s="762"/>
      <c r="C20" s="762"/>
      <c r="D20" s="762">
        <v>1</v>
      </c>
      <c r="E20" s="605"/>
      <c r="F20" s="605"/>
      <c r="G20" s="603"/>
      <c r="H20" s="603"/>
      <c r="I20" s="607"/>
      <c r="J20" s="235"/>
      <c r="K20" s="611">
        <v>1</v>
      </c>
      <c r="L20" s="615" t="str">
        <f>mergeValue(A20) &amp;"."&amp; mergeValue(B20)&amp;"."&amp; mergeValue(C20)&amp;"."&amp; mergeValue(D20)</f>
        <v>1.1.1.1</v>
      </c>
      <c r="M20" s="214"/>
      <c r="N20" s="443"/>
      <c r="O20" s="794"/>
      <c r="P20" s="794"/>
      <c r="Q20" s="794"/>
      <c r="R20" s="794"/>
      <c r="S20" s="794"/>
      <c r="T20" s="794"/>
      <c r="U20" s="794"/>
      <c r="V20" s="794"/>
      <c r="W20" s="794"/>
      <c r="X20" s="794"/>
      <c r="Y20" s="794"/>
      <c r="Z20" s="794"/>
      <c r="AA20" s="794"/>
      <c r="AB20" s="794"/>
      <c r="AC20" s="794"/>
      <c r="AD20" s="794"/>
      <c r="AE20" s="794"/>
      <c r="AF20" s="794"/>
      <c r="AG20" s="794"/>
      <c r="AH20" s="794"/>
      <c r="AI20" s="794"/>
      <c r="AJ20" s="794"/>
      <c r="AK20" s="794"/>
      <c r="AL20" s="794"/>
      <c r="AM20" s="794"/>
      <c r="AN20" s="794"/>
      <c r="AO20" s="794"/>
      <c r="AP20" s="794"/>
      <c r="AQ20" s="794"/>
      <c r="AR20" s="794"/>
      <c r="AS20" s="794"/>
      <c r="AT20" s="794"/>
      <c r="AU20" s="794"/>
      <c r="AV20" s="794"/>
      <c r="AW20" s="794"/>
      <c r="AX20" s="794"/>
      <c r="AY20" s="244"/>
    </row>
    <row r="21" spans="1:63" ht="33.75" customHeight="1">
      <c r="A21" s="762"/>
      <c r="B21" s="762"/>
      <c r="C21" s="762"/>
      <c r="D21" s="762"/>
      <c r="E21" s="762">
        <v>1</v>
      </c>
      <c r="F21" s="605"/>
      <c r="G21" s="603"/>
      <c r="H21" s="603"/>
      <c r="I21" s="605">
        <v>1</v>
      </c>
      <c r="J21" s="605"/>
      <c r="K21" s="611">
        <v>1</v>
      </c>
      <c r="L21" s="615" t="str">
        <f>mergeValue(A21) &amp;"."&amp; mergeValue(B21)&amp;"."&amp; mergeValue(C21)&amp;"."&amp; mergeValue(D21)&amp;"."&amp; mergeValue(E21)</f>
        <v>1.1.1.1.1</v>
      </c>
      <c r="M21" s="227" t="s">
        <v>19</v>
      </c>
      <c r="N21" s="444"/>
      <c r="O21" s="749" t="s">
        <v>39</v>
      </c>
      <c r="P21" s="750"/>
      <c r="Q21" s="750"/>
      <c r="R21" s="750"/>
      <c r="S21" s="750"/>
      <c r="T21" s="750"/>
      <c r="U21" s="750"/>
      <c r="V21" s="750"/>
      <c r="W21" s="750"/>
      <c r="X21" s="750"/>
      <c r="Y21" s="750"/>
      <c r="Z21" s="750"/>
      <c r="AA21" s="750"/>
      <c r="AB21" s="750"/>
      <c r="AC21" s="750"/>
      <c r="AD21" s="750"/>
      <c r="AE21" s="750"/>
      <c r="AF21" s="750"/>
      <c r="AG21" s="750"/>
      <c r="AH21" s="750"/>
      <c r="AI21" s="750"/>
      <c r="AJ21" s="750"/>
      <c r="AK21" s="750"/>
      <c r="AL21" s="750"/>
      <c r="AM21" s="750"/>
      <c r="AN21" s="750"/>
      <c r="AO21" s="750"/>
      <c r="AP21" s="750"/>
      <c r="AQ21" s="750"/>
      <c r="AR21" s="750"/>
      <c r="AS21" s="750"/>
      <c r="AT21" s="750"/>
      <c r="AU21" s="750"/>
      <c r="AV21" s="750"/>
      <c r="AW21" s="750"/>
      <c r="AX21" s="751"/>
      <c r="AY21" s="244"/>
    </row>
    <row r="22" spans="1:63" ht="17.100000000000001" customHeight="1">
      <c r="A22" s="762"/>
      <c r="B22" s="762"/>
      <c r="C22" s="762"/>
      <c r="D22" s="762"/>
      <c r="E22" s="762"/>
      <c r="F22" s="762">
        <v>1</v>
      </c>
      <c r="G22" s="603"/>
      <c r="H22" s="603"/>
      <c r="I22" s="605"/>
      <c r="J22" s="605">
        <v>1</v>
      </c>
      <c r="K22" s="611">
        <v>1</v>
      </c>
      <c r="L22" s="615" t="str">
        <f>mergeValue(A22) &amp;"."&amp; mergeValue(B22)&amp;"."&amp; mergeValue(C22)&amp;"."&amp; mergeValue(D22)&amp;"."&amp; mergeValue(E22)&amp;"."&amp; mergeValue(F22)</f>
        <v>1.1.1.1.1.1</v>
      </c>
      <c r="M22" s="228" t="s">
        <v>20</v>
      </c>
      <c r="N22" s="444"/>
      <c r="O22" s="746" t="s">
        <v>5</v>
      </c>
      <c r="P22" s="747"/>
      <c r="Q22" s="747"/>
      <c r="R22" s="747"/>
      <c r="S22" s="747"/>
      <c r="T22" s="747"/>
      <c r="U22" s="747"/>
      <c r="V22" s="747"/>
      <c r="W22" s="747"/>
      <c r="X22" s="747"/>
      <c r="Y22" s="747"/>
      <c r="Z22" s="747"/>
      <c r="AA22" s="747"/>
      <c r="AB22" s="747"/>
      <c r="AC22" s="747"/>
      <c r="AD22" s="747"/>
      <c r="AE22" s="747"/>
      <c r="AF22" s="747"/>
      <c r="AG22" s="747"/>
      <c r="AH22" s="747"/>
      <c r="AI22" s="747"/>
      <c r="AJ22" s="747"/>
      <c r="AK22" s="747"/>
      <c r="AL22" s="747"/>
      <c r="AM22" s="747"/>
      <c r="AN22" s="747"/>
      <c r="AO22" s="747"/>
      <c r="AP22" s="747"/>
      <c r="AQ22" s="747"/>
      <c r="AR22" s="747"/>
      <c r="AS22" s="747"/>
      <c r="AT22" s="747"/>
      <c r="AU22" s="747"/>
      <c r="AV22" s="747"/>
      <c r="AW22" s="747"/>
      <c r="AX22" s="748"/>
      <c r="AY22" s="244"/>
      <c r="BA22" s="659" t="str">
        <f>strCheckUnique(BB22:BB25)</f>
        <v/>
      </c>
      <c r="BC22" s="583"/>
    </row>
    <row r="23" spans="1:63" ht="17.100000000000001" customHeight="1">
      <c r="A23" s="762"/>
      <c r="B23" s="762"/>
      <c r="C23" s="762"/>
      <c r="D23" s="762"/>
      <c r="E23" s="762"/>
      <c r="F23" s="762"/>
      <c r="G23" s="603">
        <v>1</v>
      </c>
      <c r="H23" s="603"/>
      <c r="I23" s="605"/>
      <c r="J23" s="605"/>
      <c r="K23" s="611">
        <v>1</v>
      </c>
      <c r="L23" s="615" t="str">
        <f>mergeValue(A23) &amp;"."&amp; mergeValue(B23)&amp;"."&amp; mergeValue(C23)&amp;"."&amp; mergeValue(D23)&amp;"."&amp; mergeValue(E23)&amp;"."&amp; mergeValue(F23)&amp;"."&amp; mergeValue(G23)</f>
        <v>1.1.1.1.1.1.1</v>
      </c>
      <c r="M23" s="229" t="s">
        <v>1324</v>
      </c>
      <c r="N23" s="495"/>
      <c r="O23" s="663">
        <v>1798.3</v>
      </c>
      <c r="P23" s="249"/>
      <c r="Q23" s="249"/>
      <c r="R23" s="792" t="s">
        <v>3417</v>
      </c>
      <c r="S23" s="701" t="s">
        <v>116</v>
      </c>
      <c r="T23" s="792" t="s">
        <v>3429</v>
      </c>
      <c r="U23" s="701" t="s">
        <v>116</v>
      </c>
      <c r="V23" s="663">
        <v>1833.04</v>
      </c>
      <c r="W23" s="249"/>
      <c r="X23" s="249"/>
      <c r="Y23" s="792" t="s">
        <v>3430</v>
      </c>
      <c r="Z23" s="701" t="s">
        <v>116</v>
      </c>
      <c r="AA23" s="792" t="s">
        <v>3431</v>
      </c>
      <c r="AB23" s="701" t="s">
        <v>116</v>
      </c>
      <c r="AC23" s="663">
        <v>1870.1</v>
      </c>
      <c r="AD23" s="249"/>
      <c r="AE23" s="249"/>
      <c r="AF23" s="792" t="s">
        <v>3432</v>
      </c>
      <c r="AG23" s="701" t="s">
        <v>116</v>
      </c>
      <c r="AH23" s="792" t="s">
        <v>3433</v>
      </c>
      <c r="AI23" s="701" t="s">
        <v>116</v>
      </c>
      <c r="AJ23" s="663">
        <v>1920.48</v>
      </c>
      <c r="AK23" s="249"/>
      <c r="AL23" s="249"/>
      <c r="AM23" s="792" t="s">
        <v>3434</v>
      </c>
      <c r="AN23" s="701" t="s">
        <v>116</v>
      </c>
      <c r="AO23" s="792" t="s">
        <v>3435</v>
      </c>
      <c r="AP23" s="701" t="s">
        <v>116</v>
      </c>
      <c r="AQ23" s="663">
        <v>1970.03</v>
      </c>
      <c r="AR23" s="249"/>
      <c r="AS23" s="249"/>
      <c r="AT23" s="792" t="s">
        <v>3436</v>
      </c>
      <c r="AU23" s="701" t="s">
        <v>116</v>
      </c>
      <c r="AV23" s="792" t="s">
        <v>3418</v>
      </c>
      <c r="AW23" s="701" t="s">
        <v>117</v>
      </c>
      <c r="AX23" s="241"/>
      <c r="AY23" s="244"/>
      <c r="AZ23" s="94" t="str">
        <f>strCheckDate(O24:AX24)</f>
        <v/>
      </c>
      <c r="BA23" s="659"/>
      <c r="BB23" s="583" t="str">
        <f>IF(M23="","",M23 )</f>
        <v>вода</v>
      </c>
      <c r="BC23" s="583"/>
      <c r="BD23" s="583"/>
      <c r="BE23" s="583"/>
    </row>
    <row r="24" spans="1:63" ht="0.2" customHeight="1">
      <c r="A24" s="762"/>
      <c r="B24" s="762"/>
      <c r="C24" s="762"/>
      <c r="D24" s="762"/>
      <c r="E24" s="762"/>
      <c r="F24" s="762"/>
      <c r="G24" s="603"/>
      <c r="H24" s="603"/>
      <c r="I24" s="605"/>
      <c r="J24" s="605"/>
      <c r="K24" s="611">
        <v>1</v>
      </c>
      <c r="L24" s="616"/>
      <c r="M24" s="261"/>
      <c r="N24" s="496"/>
      <c r="O24" s="249"/>
      <c r="P24" s="249"/>
      <c r="Q24" s="485" t="str">
        <f>R23 &amp; "-" &amp; T23</f>
        <v>01.01.2019-31.12.2019</v>
      </c>
      <c r="R24" s="760"/>
      <c r="S24" s="702"/>
      <c r="T24" s="760"/>
      <c r="U24" s="702"/>
      <c r="V24" s="249"/>
      <c r="W24" s="249"/>
      <c r="X24" s="485"/>
      <c r="Y24" s="760"/>
      <c r="Z24" s="702"/>
      <c r="AA24" s="760"/>
      <c r="AB24" s="702"/>
      <c r="AC24" s="249"/>
      <c r="AD24" s="249"/>
      <c r="AE24" s="485"/>
      <c r="AF24" s="760"/>
      <c r="AG24" s="702"/>
      <c r="AH24" s="760"/>
      <c r="AI24" s="702"/>
      <c r="AJ24" s="249"/>
      <c r="AK24" s="249"/>
      <c r="AL24" s="485"/>
      <c r="AM24" s="760"/>
      <c r="AN24" s="702"/>
      <c r="AO24" s="760"/>
      <c r="AP24" s="702"/>
      <c r="AQ24" s="249"/>
      <c r="AR24" s="249"/>
      <c r="AS24" s="485"/>
      <c r="AT24" s="760"/>
      <c r="AU24" s="702"/>
      <c r="AV24" s="760"/>
      <c r="AW24" s="702"/>
      <c r="AX24" s="241"/>
      <c r="AY24" s="246"/>
    </row>
    <row r="25" spans="1:63" customFormat="1" ht="15" customHeight="1">
      <c r="A25" s="762"/>
      <c r="B25" s="762"/>
      <c r="C25" s="762"/>
      <c r="D25" s="762"/>
      <c r="E25" s="762"/>
      <c r="F25" s="762"/>
      <c r="G25" s="603"/>
      <c r="H25" s="603"/>
      <c r="I25" s="605"/>
      <c r="J25" s="605"/>
      <c r="K25" s="611">
        <v>1</v>
      </c>
      <c r="L25" s="145"/>
      <c r="M25" s="231" t="s">
        <v>42</v>
      </c>
      <c r="N25" s="218"/>
      <c r="O25" s="209"/>
      <c r="P25" s="209"/>
      <c r="Q25" s="209"/>
      <c r="R25" s="210"/>
      <c r="S25" s="211"/>
      <c r="T25" s="238"/>
      <c r="U25" s="218"/>
      <c r="V25" s="209"/>
      <c r="W25" s="209"/>
      <c r="X25" s="209"/>
      <c r="Y25" s="210"/>
      <c r="Z25" s="211"/>
      <c r="AA25" s="238"/>
      <c r="AB25" s="218"/>
      <c r="AC25" s="209"/>
      <c r="AD25" s="209"/>
      <c r="AE25" s="209"/>
      <c r="AF25" s="210"/>
      <c r="AG25" s="211"/>
      <c r="AH25" s="238"/>
      <c r="AI25" s="218"/>
      <c r="AJ25" s="209"/>
      <c r="AK25" s="209"/>
      <c r="AL25" s="209"/>
      <c r="AM25" s="210"/>
      <c r="AN25" s="211"/>
      <c r="AO25" s="238"/>
      <c r="AP25" s="218"/>
      <c r="AQ25" s="209"/>
      <c r="AR25" s="209"/>
      <c r="AS25" s="209"/>
      <c r="AT25" s="210"/>
      <c r="AU25" s="211"/>
      <c r="AV25" s="238"/>
      <c r="AW25" s="218"/>
      <c r="AX25" s="211"/>
      <c r="AY25" s="242"/>
      <c r="AZ25" s="658"/>
      <c r="BA25" s="658"/>
      <c r="BB25" s="511"/>
      <c r="BC25" s="511"/>
      <c r="BD25" s="511"/>
      <c r="BE25" s="511"/>
      <c r="BF25" s="511"/>
      <c r="BG25" s="511"/>
      <c r="BH25" s="511"/>
      <c r="BI25" s="511"/>
      <c r="BJ25" s="511"/>
      <c r="BK25" s="511"/>
    </row>
    <row r="26" spans="1:63" customFormat="1" ht="15" customHeight="1">
      <c r="A26" s="762"/>
      <c r="B26" s="762"/>
      <c r="C26" s="762"/>
      <c r="D26" s="762"/>
      <c r="E26" s="762"/>
      <c r="F26" s="605"/>
      <c r="G26" s="603"/>
      <c r="H26" s="603"/>
      <c r="I26" s="605"/>
      <c r="J26" s="605"/>
      <c r="K26" s="611">
        <v>1</v>
      </c>
      <c r="L26" s="145"/>
      <c r="M26" s="230" t="s">
        <v>23</v>
      </c>
      <c r="N26" s="217"/>
      <c r="O26" s="209"/>
      <c r="P26" s="209"/>
      <c r="Q26" s="209"/>
      <c r="R26" s="210"/>
      <c r="S26" s="211"/>
      <c r="T26" s="238"/>
      <c r="U26" s="217"/>
      <c r="V26" s="209"/>
      <c r="W26" s="209"/>
      <c r="X26" s="209"/>
      <c r="Y26" s="210"/>
      <c r="Z26" s="211"/>
      <c r="AA26" s="238"/>
      <c r="AB26" s="217"/>
      <c r="AC26" s="209"/>
      <c r="AD26" s="209"/>
      <c r="AE26" s="209"/>
      <c r="AF26" s="210"/>
      <c r="AG26" s="211"/>
      <c r="AH26" s="238"/>
      <c r="AI26" s="217"/>
      <c r="AJ26" s="209"/>
      <c r="AK26" s="209"/>
      <c r="AL26" s="209"/>
      <c r="AM26" s="210"/>
      <c r="AN26" s="211"/>
      <c r="AO26" s="238"/>
      <c r="AP26" s="217"/>
      <c r="AQ26" s="209"/>
      <c r="AR26" s="209"/>
      <c r="AS26" s="209"/>
      <c r="AT26" s="210"/>
      <c r="AU26" s="211"/>
      <c r="AV26" s="238"/>
      <c r="AW26" s="217"/>
      <c r="AX26" s="211"/>
      <c r="AY26" s="243"/>
      <c r="AZ26" s="658"/>
      <c r="BA26" s="658"/>
      <c r="BB26" s="511"/>
      <c r="BC26" s="511"/>
      <c r="BD26" s="511"/>
      <c r="BE26" s="511"/>
      <c r="BF26" s="511"/>
      <c r="BG26" s="511"/>
      <c r="BH26" s="511"/>
      <c r="BI26" s="511"/>
      <c r="BJ26" s="511"/>
      <c r="BK26" s="511"/>
    </row>
    <row r="27" spans="1:63" customFormat="1" ht="15" customHeight="1">
      <c r="A27" s="762"/>
      <c r="B27" s="762"/>
      <c r="C27" s="762"/>
      <c r="D27" s="762"/>
      <c r="E27" s="609"/>
      <c r="F27" s="605"/>
      <c r="G27" s="603"/>
      <c r="H27" s="603"/>
      <c r="I27" s="256"/>
      <c r="J27" s="100"/>
      <c r="K27" s="611">
        <v>1</v>
      </c>
      <c r="L27" s="145"/>
      <c r="M27" s="218" t="s">
        <v>24</v>
      </c>
      <c r="N27" s="216"/>
      <c r="O27" s="209"/>
      <c r="P27" s="209"/>
      <c r="Q27" s="209"/>
      <c r="R27" s="210"/>
      <c r="S27" s="211"/>
      <c r="T27" s="238"/>
      <c r="U27" s="216"/>
      <c r="V27" s="209"/>
      <c r="W27" s="209"/>
      <c r="X27" s="209"/>
      <c r="Y27" s="210"/>
      <c r="Z27" s="211"/>
      <c r="AA27" s="238"/>
      <c r="AB27" s="216"/>
      <c r="AC27" s="209"/>
      <c r="AD27" s="209"/>
      <c r="AE27" s="209"/>
      <c r="AF27" s="210"/>
      <c r="AG27" s="211"/>
      <c r="AH27" s="238"/>
      <c r="AI27" s="216"/>
      <c r="AJ27" s="209"/>
      <c r="AK27" s="209"/>
      <c r="AL27" s="209"/>
      <c r="AM27" s="210"/>
      <c r="AN27" s="211"/>
      <c r="AO27" s="238"/>
      <c r="AP27" s="216"/>
      <c r="AQ27" s="209"/>
      <c r="AR27" s="209"/>
      <c r="AS27" s="209"/>
      <c r="AT27" s="210"/>
      <c r="AU27" s="211"/>
      <c r="AV27" s="238"/>
      <c r="AW27" s="216"/>
      <c r="AX27" s="211"/>
      <c r="AY27" s="243"/>
      <c r="AZ27" s="658"/>
      <c r="BA27" s="658"/>
      <c r="BB27" s="511"/>
      <c r="BC27" s="511"/>
      <c r="BD27" s="511"/>
      <c r="BE27" s="511"/>
      <c r="BF27" s="511"/>
      <c r="BG27" s="511"/>
      <c r="BH27" s="511"/>
      <c r="BI27" s="511"/>
      <c r="BJ27" s="511"/>
      <c r="BK27" s="511"/>
    </row>
    <row r="28" spans="1:63" ht="3" customHeight="1"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</row>
  </sheetData>
  <sheetProtection password="FA9C" sheet="1" objects="1" scenarios="1" formatColumns="0" formatRows="0"/>
  <dataConsolidate/>
  <mergeCells count="92">
    <mergeCell ref="A17:A27"/>
    <mergeCell ref="B18:B27"/>
    <mergeCell ref="C19:C27"/>
    <mergeCell ref="D20:D27"/>
    <mergeCell ref="E21:E26"/>
    <mergeCell ref="F22:F25"/>
    <mergeCell ref="O12:U12"/>
    <mergeCell ref="O19:AX19"/>
    <mergeCell ref="O9:T9"/>
    <mergeCell ref="O10:T10"/>
    <mergeCell ref="U13:U15"/>
    <mergeCell ref="U23:U24"/>
    <mergeCell ref="T23:T24"/>
    <mergeCell ref="S23:S24"/>
    <mergeCell ref="R23:R24"/>
    <mergeCell ref="S15:T15"/>
    <mergeCell ref="O20:AX20"/>
    <mergeCell ref="AY13:AY15"/>
    <mergeCell ref="O14:O15"/>
    <mergeCell ref="AX13:AX15"/>
    <mergeCell ref="R13:T14"/>
    <mergeCell ref="P14:Q14"/>
    <mergeCell ref="AI13:AI15"/>
    <mergeCell ref="AC14:AC15"/>
    <mergeCell ref="AD14:AE14"/>
    <mergeCell ref="AG15:AH15"/>
    <mergeCell ref="O11:T11"/>
    <mergeCell ref="O13:Q13"/>
    <mergeCell ref="L9:M9"/>
    <mergeCell ref="L5:T5"/>
    <mergeCell ref="L6:T6"/>
    <mergeCell ref="L13:L15"/>
    <mergeCell ref="M13:M15"/>
    <mergeCell ref="N13:N15"/>
    <mergeCell ref="L10:M10"/>
    <mergeCell ref="L11:M11"/>
    <mergeCell ref="V9:AA9"/>
    <mergeCell ref="V10:AA10"/>
    <mergeCell ref="V11:AA11"/>
    <mergeCell ref="V12:AB12"/>
    <mergeCell ref="V13:X13"/>
    <mergeCell ref="Y13:AA14"/>
    <mergeCell ref="AB13:AB15"/>
    <mergeCell ref="V14:V15"/>
    <mergeCell ref="W14:X14"/>
    <mergeCell ref="Z15:AA15"/>
    <mergeCell ref="AC9:AH9"/>
    <mergeCell ref="AC10:AH10"/>
    <mergeCell ref="AC11:AH11"/>
    <mergeCell ref="AC12:AI12"/>
    <mergeCell ref="AC13:AE13"/>
    <mergeCell ref="AF13:AH14"/>
    <mergeCell ref="O18:AX18"/>
    <mergeCell ref="O17:AX17"/>
    <mergeCell ref="AM23:AM24"/>
    <mergeCell ref="AN23:AN24"/>
    <mergeCell ref="AO23:AO24"/>
    <mergeCell ref="AP23:AP24"/>
    <mergeCell ref="Y23:Y24"/>
    <mergeCell ref="Z23:Z24"/>
    <mergeCell ref="AA23:AA24"/>
    <mergeCell ref="AB23:AB24"/>
    <mergeCell ref="AJ9:AO9"/>
    <mergeCell ref="AJ10:AO10"/>
    <mergeCell ref="AJ11:AO11"/>
    <mergeCell ref="AJ12:AP12"/>
    <mergeCell ref="AJ13:AL13"/>
    <mergeCell ref="AM13:AO14"/>
    <mergeCell ref="AP13:AP15"/>
    <mergeCell ref="AJ14:AJ15"/>
    <mergeCell ref="AK14:AL14"/>
    <mergeCell ref="AN15:AO15"/>
    <mergeCell ref="AQ9:AV9"/>
    <mergeCell ref="AQ10:AV10"/>
    <mergeCell ref="AQ11:AV11"/>
    <mergeCell ref="AQ12:AW12"/>
    <mergeCell ref="AQ13:AS13"/>
    <mergeCell ref="AT13:AV14"/>
    <mergeCell ref="AW13:AW15"/>
    <mergeCell ref="AQ14:AQ15"/>
    <mergeCell ref="AR14:AS14"/>
    <mergeCell ref="AU15:AV15"/>
    <mergeCell ref="AT23:AT24"/>
    <mergeCell ref="AU23:AU24"/>
    <mergeCell ref="AV23:AV24"/>
    <mergeCell ref="AW23:AW24"/>
    <mergeCell ref="O22:AX22"/>
    <mergeCell ref="O21:AX21"/>
    <mergeCell ref="AF23:AF24"/>
    <mergeCell ref="AG23:AG24"/>
    <mergeCell ref="AH23:AH24"/>
    <mergeCell ref="AI23:AI24"/>
  </mergeCells>
  <phoneticPr fontId="8" type="noConversion"/>
  <dataValidations xWindow="657" yWindow="715" count="10">
    <dataValidation allowBlank="1" prompt="Для выбора выполните двойной щелчок левой клавиши мыши по соответствующей ячейке." sqref="L25:AY27"/>
    <dataValidation allowBlank="1" promptTitle="checkPeriodRange" sqref="Q24 X24 AE24 AL24 AS24"/>
    <dataValidation allowBlank="1" showInputMessage="1" showErrorMessage="1" prompt="Для выбора выполните двойной щелчок левой клавиши мыши по соответствующей ячейке." sqref="S23:S24 U23 Z23:Z24 AB23 AG23:AG24 AI23 AN23:AN24 AP23 AU23:AU24 AW2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:R24 Y23:Y24 AF23:AF24 AM23:AM24 AT23:AT24"/>
    <dataValidation type="textLength" operator="lessThanOrEqual" allowBlank="1" showInputMessage="1" showErrorMessage="1" errorTitle="Ошибка" error="Допускается ввод не более 900 символов!" sqref="AY17:AY24">
      <formula1>900</formula1>
    </dataValidation>
    <dataValidation type="list" allowBlank="1" showInputMessage="1" errorTitle="Ошибка" error="Выберите значение из списка" prompt="Выберите значение из списка" sqref="O22 V22 AC22 AJ22 AQ22">
      <formula1>kind_of_cons</formula1>
    </dataValidation>
    <dataValidation type="list" allowBlank="1" showInputMessage="1" showErrorMessage="1" errorTitle="Ошибка" error="Выберите значение из списка" sqref="M23">
      <formula1>kind_of_heat_transfer</formula1>
    </dataValidation>
    <dataValidation type="list" allowBlank="1" showInputMessage="1" showErrorMessage="1" errorTitle="Ошибка" error="Выберите значение из списка" sqref="O21 V21 AC21 AJ21 AQ21">
      <formula1>kind_of_scheme_in</formula1>
    </dataValidation>
    <dataValidation type="decimal" allowBlank="1" showErrorMessage="1" errorTitle="Ошибка" error="Допускается ввод только действительных чисел!" sqref="O23 V23 AC23 AJ23 AQ23">
      <formula1>-9.99999999999999E+23</formula1>
      <formula2>9.99999999999999E+23</formula2>
    </dataValidation>
    <dataValidation type="textLength" operator="lessThanOrEqual"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23:T24 AA23:AA24 AH23:AH24 AO23:AO24 AV23:AV24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6529" r:id="rId4" name="chkMultiAdd">
          <controlPr autoLine="0" r:id="rId5">
            <anchor moveWithCells="1">
              <from>
                <xdr:col>11</xdr:col>
                <xdr:colOff>9525</xdr:colOff>
                <xdr:row>3</xdr:row>
                <xdr:rowOff>76200</xdr:rowOff>
              </from>
              <to>
                <xdr:col>12</xdr:col>
                <xdr:colOff>1171575</xdr:colOff>
                <xdr:row>3</xdr:row>
                <xdr:rowOff>333375</xdr:rowOff>
              </to>
            </anchor>
          </controlPr>
        </control>
      </mc:Choice>
      <mc:Fallback>
        <control shapeId="406529" r:id="rId4" name="chkMultiAdd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6_4">
    <tabColor indexed="31"/>
    <pageSetUpPr fitToPage="1"/>
  </sheetPr>
  <dimension ref="A1:AJ32"/>
  <sheetViews>
    <sheetView showGridLines="0" topLeftCell="I4" zoomScaleNormal="100" workbookViewId="0"/>
  </sheetViews>
  <sheetFormatPr defaultColWidth="10.5703125" defaultRowHeight="14.25"/>
  <cols>
    <col min="1" max="6" width="10.5703125" style="486" hidden="1" customWidth="1"/>
    <col min="7" max="8" width="9.140625" style="586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47.42578125" style="43" customWidth="1"/>
    <col min="14" max="14" width="2.140625" style="43" hidden="1" customWidth="1"/>
    <col min="15" max="15" width="19.5703125" style="43" hidden="1" customWidth="1"/>
    <col min="16" max="17" width="2.140625" style="43" hidden="1" customWidth="1"/>
    <col min="18" max="18" width="11.7109375" style="43" customWidth="1"/>
    <col min="19" max="19" width="6.42578125" style="43" bestFit="1" customWidth="1"/>
    <col min="20" max="20" width="11.7109375" style="43" customWidth="1"/>
    <col min="21" max="21" width="14.85546875" style="43" hidden="1" customWidth="1"/>
    <col min="22" max="22" width="3.7109375" style="43" customWidth="1"/>
    <col min="23" max="23" width="11.140625" style="43" bestFit="1" customWidth="1"/>
    <col min="24" max="35" width="10.5703125" style="486"/>
    <col min="36" max="16384" width="10.5703125" style="43"/>
  </cols>
  <sheetData>
    <row r="1" spans="1:35" hidden="1"/>
    <row r="2" spans="1:35" hidden="1"/>
    <row r="3" spans="1:35" hidden="1"/>
    <row r="4" spans="1:35" ht="27" customHeight="1">
      <c r="J4" s="101"/>
      <c r="K4" s="101"/>
      <c r="L4" s="44"/>
      <c r="M4" s="44"/>
      <c r="N4" s="44"/>
      <c r="O4" s="118"/>
      <c r="P4" s="118"/>
      <c r="Q4" s="118"/>
      <c r="R4" s="118"/>
      <c r="S4" s="118"/>
      <c r="T4" s="118"/>
      <c r="U4" s="44"/>
    </row>
    <row r="5" spans="1:35" ht="45" customHeight="1">
      <c r="J5" s="101"/>
      <c r="K5" s="101"/>
      <c r="L5" s="799"/>
      <c r="M5" s="799"/>
      <c r="N5" s="799"/>
      <c r="O5" s="799"/>
      <c r="P5" s="799"/>
      <c r="Q5" s="799"/>
      <c r="R5" s="799"/>
      <c r="S5" s="799"/>
      <c r="T5" s="799"/>
      <c r="U5" s="802"/>
    </row>
    <row r="6" spans="1:35" ht="14.25" customHeight="1">
      <c r="J6" s="101"/>
      <c r="K6" s="101"/>
      <c r="L6" s="732" t="str">
        <f>IF(org=0,"Не определено",org)</f>
        <v>ООО "КСК"</v>
      </c>
      <c r="M6" s="732"/>
      <c r="N6" s="732"/>
      <c r="O6" s="732"/>
      <c r="P6" s="732"/>
      <c r="Q6" s="732"/>
      <c r="R6" s="732"/>
      <c r="S6" s="732"/>
      <c r="T6" s="732"/>
      <c r="U6" s="803"/>
    </row>
    <row r="7" spans="1:35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44"/>
    </row>
    <row r="8" spans="1:35" s="370" customFormat="1" ht="17.100000000000001" hidden="1" customHeight="1">
      <c r="A8" s="585"/>
      <c r="B8" s="585"/>
      <c r="C8" s="585"/>
      <c r="D8" s="585"/>
      <c r="E8" s="585"/>
      <c r="F8" s="585"/>
      <c r="G8" s="585"/>
      <c r="H8" s="585"/>
      <c r="L8" s="478"/>
      <c r="M8" s="366"/>
      <c r="P8" s="448"/>
      <c r="Q8" s="448"/>
      <c r="R8" s="448"/>
      <c r="S8" s="448"/>
      <c r="T8" s="448"/>
      <c r="U8" s="155"/>
      <c r="X8" s="585"/>
      <c r="Y8" s="585"/>
      <c r="Z8" s="585"/>
      <c r="AA8" s="585"/>
      <c r="AB8" s="585"/>
      <c r="AC8" s="585"/>
      <c r="AD8" s="585"/>
      <c r="AE8" s="585"/>
      <c r="AF8" s="585"/>
      <c r="AG8" s="585"/>
      <c r="AH8" s="585"/>
      <c r="AI8" s="585"/>
    </row>
    <row r="9" spans="1:35" s="370" customFormat="1" ht="0.2" customHeight="1">
      <c r="A9" s="585"/>
      <c r="B9" s="585"/>
      <c r="C9" s="585"/>
      <c r="D9" s="585"/>
      <c r="E9" s="585"/>
      <c r="F9" s="585"/>
      <c r="G9" s="585"/>
      <c r="H9" s="585"/>
      <c r="L9" s="745"/>
      <c r="M9" s="745"/>
      <c r="N9" s="270"/>
      <c r="O9" s="798"/>
      <c r="P9" s="798"/>
      <c r="Q9" s="798"/>
      <c r="R9" s="798"/>
      <c r="S9" s="798"/>
      <c r="T9" s="798"/>
      <c r="U9" s="155"/>
      <c r="X9" s="585"/>
      <c r="Y9" s="585"/>
      <c r="Z9" s="585"/>
      <c r="AA9" s="585"/>
      <c r="AB9" s="585"/>
      <c r="AC9" s="585"/>
      <c r="AD9" s="585"/>
      <c r="AE9" s="585"/>
      <c r="AF9" s="585"/>
      <c r="AG9" s="585"/>
      <c r="AH9" s="585"/>
      <c r="AI9" s="585"/>
    </row>
    <row r="10" spans="1:35" s="370" customFormat="1" ht="0.2" customHeight="1">
      <c r="A10" s="585"/>
      <c r="B10" s="585"/>
      <c r="C10" s="585"/>
      <c r="D10" s="585"/>
      <c r="E10" s="585"/>
      <c r="F10" s="585"/>
      <c r="G10" s="585"/>
      <c r="H10" s="585"/>
      <c r="L10" s="745"/>
      <c r="M10" s="745"/>
      <c r="N10" s="270"/>
      <c r="O10" s="798"/>
      <c r="P10" s="798"/>
      <c r="Q10" s="798"/>
      <c r="R10" s="798"/>
      <c r="S10" s="798"/>
      <c r="T10" s="798"/>
      <c r="U10" s="155"/>
      <c r="X10" s="585"/>
      <c r="Y10" s="585"/>
      <c r="Z10" s="585"/>
      <c r="AA10" s="585"/>
      <c r="AB10" s="585"/>
      <c r="AC10" s="585"/>
      <c r="AD10" s="585"/>
      <c r="AE10" s="585"/>
      <c r="AF10" s="585"/>
      <c r="AG10" s="585"/>
      <c r="AH10" s="585"/>
      <c r="AI10" s="585"/>
    </row>
    <row r="11" spans="1:35" s="370" customFormat="1" ht="19.5" hidden="1" customHeight="1">
      <c r="A11" s="585"/>
      <c r="B11" s="585"/>
      <c r="C11" s="585"/>
      <c r="D11" s="585"/>
      <c r="E11" s="585"/>
      <c r="F11" s="585"/>
      <c r="G11" s="585"/>
      <c r="H11" s="585"/>
      <c r="L11" s="745"/>
      <c r="M11" s="745"/>
      <c r="N11" s="270"/>
      <c r="O11" s="798"/>
      <c r="P11" s="798"/>
      <c r="Q11" s="798"/>
      <c r="R11" s="798"/>
      <c r="S11" s="798"/>
      <c r="T11" s="798"/>
      <c r="U11" s="580" t="s">
        <v>710</v>
      </c>
      <c r="X11" s="585"/>
      <c r="Y11" s="585"/>
      <c r="Z11" s="585"/>
      <c r="AA11" s="585"/>
      <c r="AB11" s="585"/>
      <c r="AC11" s="585"/>
      <c r="AD11" s="585"/>
      <c r="AE11" s="585"/>
      <c r="AF11" s="585"/>
      <c r="AG11" s="585"/>
      <c r="AH11" s="585"/>
      <c r="AI11" s="585"/>
    </row>
    <row r="12" spans="1:35" ht="15" customHeight="1">
      <c r="J12" s="101"/>
      <c r="K12" s="101"/>
      <c r="L12" s="44"/>
      <c r="M12" s="44"/>
      <c r="N12" s="44"/>
      <c r="O12" s="793"/>
      <c r="P12" s="793"/>
      <c r="Q12" s="793"/>
      <c r="R12" s="793"/>
      <c r="S12" s="793"/>
      <c r="T12" s="793"/>
      <c r="U12" s="793"/>
    </row>
    <row r="13" spans="1:35" ht="34.5" customHeight="1">
      <c r="J13" s="101"/>
      <c r="K13" s="101"/>
      <c r="L13" s="772" t="s">
        <v>125</v>
      </c>
      <c r="M13" s="769" t="s">
        <v>22</v>
      </c>
      <c r="N13" s="769"/>
      <c r="O13" s="795" t="s">
        <v>575</v>
      </c>
      <c r="P13" s="796"/>
      <c r="Q13" s="796"/>
      <c r="R13" s="785" t="s">
        <v>43</v>
      </c>
      <c r="S13" s="786"/>
      <c r="T13" s="786"/>
      <c r="U13" s="769" t="s">
        <v>482</v>
      </c>
      <c r="V13" s="791" t="s">
        <v>321</v>
      </c>
      <c r="W13" s="778" t="s">
        <v>284</v>
      </c>
    </row>
    <row r="14" spans="1:35" ht="14.25" customHeight="1">
      <c r="J14" s="101"/>
      <c r="K14" s="101"/>
      <c r="L14" s="772"/>
      <c r="M14" s="770"/>
      <c r="N14" s="770"/>
      <c r="O14" s="784" t="s">
        <v>44</v>
      </c>
      <c r="P14" s="784"/>
      <c r="Q14" s="784"/>
      <c r="R14" s="787"/>
      <c r="S14" s="788"/>
      <c r="T14" s="788"/>
      <c r="U14" s="770"/>
      <c r="V14" s="791"/>
      <c r="W14" s="779"/>
    </row>
    <row r="15" spans="1:35" ht="68.099999999999994" customHeight="1">
      <c r="J15" s="101"/>
      <c r="K15" s="101"/>
      <c r="L15" s="772"/>
      <c r="M15" s="771"/>
      <c r="N15" s="771"/>
      <c r="O15" s="784"/>
      <c r="P15" s="137"/>
      <c r="Q15" s="137"/>
      <c r="R15" s="138" t="s">
        <v>319</v>
      </c>
      <c r="S15" s="797" t="s">
        <v>318</v>
      </c>
      <c r="T15" s="797"/>
      <c r="U15" s="771"/>
      <c r="V15" s="791"/>
      <c r="W15" s="780"/>
    </row>
    <row r="16" spans="1:35">
      <c r="J16" s="101"/>
      <c r="K16" s="323">
        <v>1</v>
      </c>
      <c r="L16" s="51" t="s">
        <v>126</v>
      </c>
      <c r="M16" s="51" t="s">
        <v>78</v>
      </c>
      <c r="N16" s="436" t="s">
        <v>78</v>
      </c>
      <c r="O16" s="221">
        <f ca="1">OFFSET(O16,0,-1)+1</f>
        <v>3</v>
      </c>
      <c r="P16" s="424">
        <f ca="1">OFFSET(P16,0,-1)</f>
        <v>3</v>
      </c>
      <c r="Q16" s="424">
        <f ca="1">OFFSET(Q16,0,-1)</f>
        <v>3</v>
      </c>
      <c r="R16" s="221">
        <f ca="1">OFFSET(R16,0,-1)+1</f>
        <v>4</v>
      </c>
      <c r="S16" s="423">
        <f ca="1">OFFSET(S16,0,-1)+1</f>
        <v>5</v>
      </c>
      <c r="T16" s="423">
        <f ca="1">OFFSET(T16,0,-1)+1</f>
        <v>6</v>
      </c>
      <c r="U16" s="221">
        <f ca="1">OFFSET(U16,0,-1)+1</f>
        <v>7</v>
      </c>
      <c r="V16" s="424">
        <f ca="1">OFFSET(V16,0,-1)</f>
        <v>7</v>
      </c>
      <c r="W16" s="221">
        <f ca="1">OFFSET(W16,0,-1)+1</f>
        <v>8</v>
      </c>
    </row>
    <row r="17" spans="1:36" ht="15" customHeight="1">
      <c r="A17" s="762">
        <v>1</v>
      </c>
      <c r="B17" s="603"/>
      <c r="C17" s="603"/>
      <c r="D17" s="603"/>
      <c r="E17" s="604"/>
      <c r="F17" s="636"/>
      <c r="G17" s="603"/>
      <c r="H17" s="603"/>
      <c r="I17" s="606"/>
      <c r="J17" s="256"/>
      <c r="K17" s="611">
        <v>1</v>
      </c>
      <c r="L17" s="614">
        <f>mergeValue(A17)</f>
        <v>1</v>
      </c>
      <c r="M17" s="267" t="s">
        <v>35</v>
      </c>
      <c r="N17" s="443"/>
      <c r="O17" s="804"/>
      <c r="P17" s="805"/>
      <c r="Q17" s="805"/>
      <c r="R17" s="805"/>
      <c r="S17" s="805"/>
      <c r="T17" s="805"/>
      <c r="U17" s="805"/>
      <c r="V17" s="806"/>
      <c r="W17" s="244"/>
    </row>
    <row r="18" spans="1:36" ht="15" customHeight="1">
      <c r="A18" s="762"/>
      <c r="B18" s="762">
        <v>1</v>
      </c>
      <c r="C18" s="603"/>
      <c r="D18" s="603"/>
      <c r="E18" s="636"/>
      <c r="F18" s="636"/>
      <c r="G18" s="603"/>
      <c r="H18" s="603"/>
      <c r="I18" s="255"/>
      <c r="J18" s="235"/>
      <c r="K18" s="611">
        <v>1</v>
      </c>
      <c r="L18" s="615" t="str">
        <f>mergeValue(A18) &amp;"."&amp; mergeValue(B18)</f>
        <v>1.1</v>
      </c>
      <c r="M18" s="212" t="s">
        <v>31</v>
      </c>
      <c r="N18" s="443"/>
      <c r="O18" s="804"/>
      <c r="P18" s="805"/>
      <c r="Q18" s="805"/>
      <c r="R18" s="805"/>
      <c r="S18" s="805"/>
      <c r="T18" s="805"/>
      <c r="U18" s="805"/>
      <c r="V18" s="806"/>
      <c r="W18" s="244"/>
    </row>
    <row r="19" spans="1:36" ht="15" customHeight="1">
      <c r="A19" s="762"/>
      <c r="B19" s="762"/>
      <c r="C19" s="762">
        <v>1</v>
      </c>
      <c r="D19" s="603"/>
      <c r="E19" s="636"/>
      <c r="F19" s="636"/>
      <c r="G19" s="603"/>
      <c r="H19" s="603"/>
      <c r="I19" s="607"/>
      <c r="J19" s="235"/>
      <c r="K19" s="611">
        <v>1</v>
      </c>
      <c r="L19" s="615" t="str">
        <f>mergeValue(A19) &amp;"."&amp; mergeValue(B19)&amp;"."&amp; mergeValue(C19)</f>
        <v>1.1.1</v>
      </c>
      <c r="M19" s="213" t="s">
        <v>18</v>
      </c>
      <c r="N19" s="443"/>
      <c r="O19" s="804"/>
      <c r="P19" s="805"/>
      <c r="Q19" s="805"/>
      <c r="R19" s="805"/>
      <c r="S19" s="805"/>
      <c r="T19" s="805"/>
      <c r="U19" s="805"/>
      <c r="V19" s="806"/>
      <c r="W19" s="244"/>
    </row>
    <row r="20" spans="1:36" ht="15" customHeight="1">
      <c r="A20" s="762"/>
      <c r="B20" s="762"/>
      <c r="C20" s="762"/>
      <c r="D20" s="762">
        <v>1</v>
      </c>
      <c r="E20" s="636"/>
      <c r="F20" s="636"/>
      <c r="G20" s="603"/>
      <c r="H20" s="603"/>
      <c r="I20" s="603">
        <v>1</v>
      </c>
      <c r="J20" s="235"/>
      <c r="K20" s="611">
        <v>1</v>
      </c>
      <c r="L20" s="615" t="str">
        <f>mergeValue(A20) &amp;"."&amp; mergeValue(B20)&amp;"."&amp; mergeValue(C20)&amp;"."&amp; mergeValue(D20)</f>
        <v>1.1.1.1</v>
      </c>
      <c r="M20" s="214" t="s">
        <v>38</v>
      </c>
      <c r="N20" s="443"/>
      <c r="O20" s="804"/>
      <c r="P20" s="805"/>
      <c r="Q20" s="805"/>
      <c r="R20" s="805"/>
      <c r="S20" s="805"/>
      <c r="T20" s="805"/>
      <c r="U20" s="805"/>
      <c r="V20" s="806"/>
      <c r="W20" s="244"/>
    </row>
    <row r="21" spans="1:36" ht="0.2" customHeight="1">
      <c r="A21" s="762"/>
      <c r="B21" s="762"/>
      <c r="C21" s="762"/>
      <c r="D21" s="762"/>
      <c r="E21" s="762">
        <v>1</v>
      </c>
      <c r="F21" s="636"/>
      <c r="G21" s="603"/>
      <c r="H21" s="603"/>
      <c r="I21" s="603"/>
      <c r="J21" s="605"/>
      <c r="K21" s="611">
        <v>1</v>
      </c>
      <c r="L21" s="615"/>
      <c r="M21" s="227"/>
      <c r="N21" s="444"/>
      <c r="O21" s="631"/>
      <c r="P21" s="588"/>
      <c r="Q21" s="588"/>
      <c r="R21" s="588"/>
      <c r="S21" s="588"/>
      <c r="T21" s="589"/>
      <c r="U21" s="615"/>
      <c r="V21" s="590"/>
      <c r="W21" s="246"/>
    </row>
    <row r="22" spans="1:36" ht="15" customHeight="1">
      <c r="A22" s="762"/>
      <c r="B22" s="762"/>
      <c r="C22" s="762"/>
      <c r="D22" s="762"/>
      <c r="E22" s="762"/>
      <c r="F22" s="762">
        <v>1</v>
      </c>
      <c r="G22" s="603"/>
      <c r="H22" s="603"/>
      <c r="I22" s="603"/>
      <c r="J22" s="807"/>
      <c r="K22" s="611">
        <v>1</v>
      </c>
      <c r="L22" s="615" t="str">
        <f>mergeValue(A22) &amp;"."&amp; mergeValue(B22)&amp;"."&amp; mergeValue(C22)&amp;"."&amp; mergeValue(D22)&amp;"."&amp;  mergeValue(F22)</f>
        <v>1.1.1.1.1</v>
      </c>
      <c r="M22" s="227" t="s">
        <v>20</v>
      </c>
      <c r="N22" s="444"/>
      <c r="O22" s="746"/>
      <c r="P22" s="747"/>
      <c r="Q22" s="747"/>
      <c r="R22" s="747"/>
      <c r="S22" s="747"/>
      <c r="T22" s="747"/>
      <c r="U22" s="747"/>
      <c r="V22" s="748"/>
      <c r="W22" s="244"/>
      <c r="Y22" s="583" t="str">
        <f>strCheckUnique(Z22:Z25)</f>
        <v/>
      </c>
      <c r="AA22" s="583"/>
    </row>
    <row r="23" spans="1:36" ht="15" customHeight="1">
      <c r="A23" s="762"/>
      <c r="B23" s="762"/>
      <c r="C23" s="762"/>
      <c r="D23" s="762"/>
      <c r="E23" s="762"/>
      <c r="F23" s="762"/>
      <c r="G23" s="603">
        <v>1</v>
      </c>
      <c r="H23" s="603"/>
      <c r="I23" s="603"/>
      <c r="J23" s="807"/>
      <c r="K23" s="601"/>
      <c r="L23" s="615" t="str">
        <f>mergeValue(A23) &amp;"."&amp; mergeValue(B23)&amp;"."&amp; mergeValue(C23)&amp;"."&amp; mergeValue(D23)&amp;"."&amp;  mergeValue(F23)&amp;"."&amp;  mergeValue(G23)</f>
        <v>1.1.1.1.1.1</v>
      </c>
      <c r="M23" s="229"/>
      <c r="N23" s="495"/>
      <c r="O23" s="249"/>
      <c r="P23" s="249"/>
      <c r="Q23" s="249"/>
      <c r="R23" s="792"/>
      <c r="S23" s="701" t="s">
        <v>116</v>
      </c>
      <c r="T23" s="792"/>
      <c r="U23" s="701" t="s">
        <v>117</v>
      </c>
      <c r="V23" s="141"/>
      <c r="W23" s="244"/>
      <c r="X23" s="486" t="str">
        <f>strCheckDate(O24:V24)</f>
        <v/>
      </c>
      <c r="Y23" s="583"/>
      <c r="Z23" s="583" t="str">
        <f>IF(M23="","",M23 )</f>
        <v/>
      </c>
      <c r="AA23" s="583"/>
      <c r="AB23" s="583"/>
      <c r="AC23" s="583"/>
    </row>
    <row r="24" spans="1:36" ht="0.2" customHeight="1">
      <c r="A24" s="762"/>
      <c r="B24" s="762"/>
      <c r="C24" s="762"/>
      <c r="D24" s="762"/>
      <c r="E24" s="762"/>
      <c r="F24" s="762"/>
      <c r="G24" s="603"/>
      <c r="H24" s="603"/>
      <c r="I24" s="603"/>
      <c r="J24" s="807"/>
      <c r="K24" s="611">
        <v>1</v>
      </c>
      <c r="L24" s="616"/>
      <c r="M24" s="261"/>
      <c r="N24" s="496"/>
      <c r="O24" s="249"/>
      <c r="P24" s="249"/>
      <c r="Q24" s="485" t="str">
        <f>R23 &amp; "-" &amp; T23</f>
        <v>-</v>
      </c>
      <c r="R24" s="760"/>
      <c r="S24" s="702"/>
      <c r="T24" s="760"/>
      <c r="U24" s="702"/>
      <c r="V24" s="141"/>
      <c r="W24" s="246"/>
      <c r="Y24" s="583"/>
      <c r="Z24" s="583"/>
      <c r="AA24" s="583"/>
      <c r="AB24" s="583"/>
      <c r="AC24" s="583"/>
    </row>
    <row r="25" spans="1:36" customFormat="1" ht="15" customHeight="1">
      <c r="A25" s="762"/>
      <c r="B25" s="762"/>
      <c r="C25" s="762"/>
      <c r="D25" s="762"/>
      <c r="E25" s="762"/>
      <c r="F25" s="762"/>
      <c r="G25" s="603"/>
      <c r="H25" s="603"/>
      <c r="I25" s="603"/>
      <c r="J25" s="807"/>
      <c r="K25" s="611">
        <v>1</v>
      </c>
      <c r="L25" s="145"/>
      <c r="M25" s="230" t="s">
        <v>42</v>
      </c>
      <c r="N25" s="218"/>
      <c r="O25" s="209"/>
      <c r="P25" s="209"/>
      <c r="Q25" s="209"/>
      <c r="R25" s="210"/>
      <c r="S25" s="211"/>
      <c r="T25" s="238"/>
      <c r="U25" s="218"/>
      <c r="V25" s="211"/>
      <c r="W25" s="242"/>
      <c r="X25" s="511"/>
      <c r="Y25" s="511"/>
      <c r="Z25" s="511"/>
      <c r="AA25" s="511"/>
      <c r="AB25" s="511"/>
      <c r="AC25" s="511"/>
      <c r="AD25" s="511"/>
      <c r="AE25" s="511"/>
      <c r="AF25" s="511"/>
      <c r="AG25" s="511"/>
      <c r="AH25" s="511"/>
      <c r="AI25" s="511"/>
    </row>
    <row r="26" spans="1:36" customFormat="1" ht="15" customHeight="1">
      <c r="A26" s="762"/>
      <c r="B26" s="762"/>
      <c r="C26" s="762"/>
      <c r="D26" s="762"/>
      <c r="E26" s="762"/>
      <c r="F26" s="636"/>
      <c r="G26" s="636"/>
      <c r="H26" s="603"/>
      <c r="I26" s="603"/>
      <c r="J26" s="634"/>
      <c r="K26" s="610"/>
      <c r="L26" s="145"/>
      <c r="M26" s="218" t="s">
        <v>23</v>
      </c>
      <c r="N26" s="230"/>
      <c r="O26" s="230"/>
      <c r="P26" s="230"/>
      <c r="Q26" s="230"/>
      <c r="R26" s="230"/>
      <c r="S26" s="230"/>
      <c r="T26" s="230"/>
      <c r="U26" s="438"/>
      <c r="V26" s="230"/>
      <c r="W26" s="243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</row>
    <row r="27" spans="1:36" customFormat="1" ht="0.2" customHeight="1">
      <c r="A27" s="762"/>
      <c r="B27" s="762"/>
      <c r="C27" s="762"/>
      <c r="D27" s="762"/>
      <c r="E27" s="636"/>
      <c r="F27" s="636"/>
      <c r="G27" s="636"/>
      <c r="H27" s="603"/>
      <c r="I27" s="603"/>
      <c r="J27" s="636"/>
      <c r="K27" s="610"/>
      <c r="L27" s="145"/>
      <c r="M27" s="218"/>
      <c r="N27" s="230"/>
      <c r="O27" s="230"/>
      <c r="P27" s="230"/>
      <c r="Q27" s="230"/>
      <c r="R27" s="438"/>
      <c r="S27" s="438"/>
      <c r="T27" s="438"/>
      <c r="U27" s="438"/>
      <c r="V27" s="438"/>
      <c r="W27" s="243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</row>
    <row r="28" spans="1:36" customFormat="1" ht="15" customHeight="1">
      <c r="A28" s="762"/>
      <c r="B28" s="762"/>
      <c r="C28" s="762"/>
      <c r="D28" s="609"/>
      <c r="E28" s="609"/>
      <c r="F28" s="636"/>
      <c r="G28" s="603"/>
      <c r="H28" s="603"/>
      <c r="I28" s="256"/>
      <c r="J28" s="100"/>
      <c r="K28" s="611">
        <v>1</v>
      </c>
      <c r="L28" s="145"/>
      <c r="M28" s="217" t="s">
        <v>32</v>
      </c>
      <c r="N28" s="216"/>
      <c r="O28" s="209"/>
      <c r="P28" s="209"/>
      <c r="Q28" s="209"/>
      <c r="R28" s="210"/>
      <c r="S28" s="211"/>
      <c r="T28" s="238"/>
      <c r="U28" s="216"/>
      <c r="V28" s="211"/>
      <c r="W28" s="243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</row>
    <row r="29" spans="1:36" customFormat="1" ht="15" customHeight="1">
      <c r="A29" s="762"/>
      <c r="B29" s="762"/>
      <c r="C29" s="609"/>
      <c r="D29" s="609"/>
      <c r="E29" s="609"/>
      <c r="F29" s="609"/>
      <c r="G29" s="603"/>
      <c r="H29" s="603"/>
      <c r="I29" s="612"/>
      <c r="J29" s="100"/>
      <c r="K29" s="611">
        <v>1</v>
      </c>
      <c r="L29" s="145"/>
      <c r="M29" s="216" t="s">
        <v>33</v>
      </c>
      <c r="N29" s="216"/>
      <c r="O29" s="209"/>
      <c r="P29" s="209"/>
      <c r="Q29" s="209"/>
      <c r="R29" s="210"/>
      <c r="S29" s="211"/>
      <c r="T29" s="238"/>
      <c r="U29" s="216"/>
      <c r="V29" s="211"/>
      <c r="W29" s="243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</row>
    <row r="30" spans="1:36" customFormat="1" ht="15" customHeight="1">
      <c r="A30" s="762"/>
      <c r="B30" s="609"/>
      <c r="C30" s="609"/>
      <c r="D30" s="609"/>
      <c r="E30" s="609"/>
      <c r="F30" s="609"/>
      <c r="G30" s="603"/>
      <c r="H30" s="603"/>
      <c r="I30" s="256"/>
      <c r="J30" s="100"/>
      <c r="K30" s="611">
        <v>1</v>
      </c>
      <c r="L30" s="145"/>
      <c r="M30" s="232" t="s">
        <v>34</v>
      </c>
      <c r="N30" s="216"/>
      <c r="O30" s="209"/>
      <c r="P30" s="209"/>
      <c r="Q30" s="209"/>
      <c r="R30" s="210"/>
      <c r="S30" s="211"/>
      <c r="T30" s="238"/>
      <c r="U30" s="216"/>
      <c r="V30" s="211"/>
      <c r="W30" s="243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</row>
    <row r="31" spans="1:36" customFormat="1" ht="15" customHeight="1">
      <c r="A31" s="511"/>
      <c r="B31" s="511"/>
      <c r="C31" s="511"/>
      <c r="D31" s="511"/>
      <c r="E31" s="511"/>
      <c r="F31" s="511"/>
      <c r="G31" s="624"/>
      <c r="H31" s="511"/>
      <c r="I31" s="91"/>
      <c r="J31" s="100"/>
      <c r="L31" s="397"/>
      <c r="M31" s="269" t="s">
        <v>377</v>
      </c>
      <c r="N31" s="216"/>
      <c r="O31" s="209"/>
      <c r="P31" s="209"/>
      <c r="Q31" s="209"/>
      <c r="R31" s="210"/>
      <c r="S31" s="211"/>
      <c r="T31" s="238"/>
      <c r="U31" s="216"/>
      <c r="V31" s="211"/>
      <c r="W31" s="243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  <c r="AI31" s="511"/>
    </row>
    <row r="32" spans="1:36" ht="3" customHeight="1">
      <c r="L32" s="139"/>
      <c r="M32" s="139"/>
      <c r="N32" s="139"/>
      <c r="O32" s="139"/>
      <c r="P32" s="139"/>
      <c r="Q32" s="139"/>
      <c r="R32" s="139"/>
      <c r="S32" s="139"/>
      <c r="T32" s="139"/>
      <c r="U32" s="139"/>
    </row>
  </sheetData>
  <sheetProtection password="FA9C" sheet="1" objects="1" scenarios="1" formatColumns="0" formatRows="0"/>
  <dataConsolidate/>
  <mergeCells count="36">
    <mergeCell ref="O20:V20"/>
    <mergeCell ref="P14:Q14"/>
    <mergeCell ref="O19:V19"/>
    <mergeCell ref="J22:J25"/>
    <mergeCell ref="A17:A30"/>
    <mergeCell ref="B18:B29"/>
    <mergeCell ref="C19:C28"/>
    <mergeCell ref="F22:F25"/>
    <mergeCell ref="S15:T15"/>
    <mergeCell ref="O14:O15"/>
    <mergeCell ref="O11:T11"/>
    <mergeCell ref="O12:U12"/>
    <mergeCell ref="O13:Q13"/>
    <mergeCell ref="L10:M10"/>
    <mergeCell ref="O9:T9"/>
    <mergeCell ref="O10:T10"/>
    <mergeCell ref="R23:R24"/>
    <mergeCell ref="S23:S24"/>
    <mergeCell ref="T23:T24"/>
    <mergeCell ref="N13:N15"/>
    <mergeCell ref="O18:V18"/>
    <mergeCell ref="O17:V17"/>
    <mergeCell ref="O22:V22"/>
    <mergeCell ref="U23:U24"/>
    <mergeCell ref="U13:U15"/>
    <mergeCell ref="R13:T14"/>
    <mergeCell ref="E21:E26"/>
    <mergeCell ref="D20:D27"/>
    <mergeCell ref="W13:W15"/>
    <mergeCell ref="V13:V15"/>
    <mergeCell ref="L5:U5"/>
    <mergeCell ref="L6:U6"/>
    <mergeCell ref="L13:L15"/>
    <mergeCell ref="M13:M15"/>
    <mergeCell ref="L9:M9"/>
    <mergeCell ref="L11:M11"/>
  </mergeCells>
  <phoneticPr fontId="8" type="noConversion"/>
  <dataValidations count="8">
    <dataValidation allowBlank="1" prompt="Для выбора выполните двойной щелчок левой клавиши мыши по соответствующей ячейке." sqref="L28:W31 L25:W25"/>
    <dataValidation allowBlank="1" sqref="L26:W27"/>
    <dataValidation allowBlank="1" promptTitle="checkPeriodRange" sqref="Q24"/>
    <dataValidation allowBlank="1" showInputMessage="1" showErrorMessage="1" prompt="Для выбора выполните двойной щелчок левой клавиши мыши по соответствующей ячейке." sqref="S23:S24 U23:U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23:T24 R23:R24"/>
    <dataValidation type="textLength" operator="lessThanOrEqual" allowBlank="1" showInputMessage="1" showErrorMessage="1" errorTitle="Ошибка" error="Допускается ввод не более 900 символов!" sqref="W17:W23">
      <formula1>900</formula1>
    </dataValidation>
    <dataValidation type="list" allowBlank="1" showInputMessage="1" errorTitle="Ошибка" error="Выберите значение из списка" prompt="Выберите значение из списка" sqref="O22">
      <formula1>kind_of_cons</formula1>
    </dataValidation>
    <dataValidation type="list" allowBlank="1" showInputMessage="1" showErrorMessage="1" errorTitle="Ошибка" error="Выберите значение из списка" sqref="M23">
      <formula1>kind_of_heat_transfer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7553" r:id="rId4" name="chkMultiAdd">
          <controlPr autoLine="0" r:id="rId5">
            <anchor moveWithCells="1">
              <from>
                <xdr:col>11</xdr:col>
                <xdr:colOff>9525</xdr:colOff>
                <xdr:row>3</xdr:row>
                <xdr:rowOff>76200</xdr:rowOff>
              </from>
              <to>
                <xdr:col>12</xdr:col>
                <xdr:colOff>1171575</xdr:colOff>
                <xdr:row>3</xdr:row>
                <xdr:rowOff>333375</xdr:rowOff>
              </to>
            </anchor>
          </controlPr>
        </control>
      </mc:Choice>
      <mc:Fallback>
        <control shapeId="407553" r:id="rId4" name="chkMultiAdd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6_5">
    <tabColor indexed="31"/>
    <pageSetUpPr fitToPage="1"/>
  </sheetPr>
  <dimension ref="A1:AN34"/>
  <sheetViews>
    <sheetView showGridLines="0" topLeftCell="I4" zoomScaleNormal="100" workbookViewId="0"/>
  </sheetViews>
  <sheetFormatPr defaultColWidth="10.5703125" defaultRowHeight="14.25"/>
  <cols>
    <col min="1" max="6" width="0" style="486" hidden="1" customWidth="1"/>
    <col min="7" max="8" width="11.140625" style="586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47.42578125" style="43" customWidth="1"/>
    <col min="14" max="14" width="1.5703125" style="43" hidden="1" customWidth="1"/>
    <col min="15" max="15" width="14.7109375" style="43" hidden="1" customWidth="1"/>
    <col min="16" max="17" width="15.85546875" style="43" hidden="1" customWidth="1"/>
    <col min="18" max="18" width="14.7109375" style="43" hidden="1" customWidth="1"/>
    <col min="19" max="19" width="17.7109375" style="43" hidden="1" customWidth="1"/>
    <col min="20" max="20" width="14.7109375" style="43" hidden="1" customWidth="1"/>
    <col min="21" max="21" width="17.7109375" style="43" hidden="1" customWidth="1"/>
    <col min="22" max="22" width="2" style="43" hidden="1" customWidth="1"/>
    <col min="23" max="23" width="11.7109375" style="43" customWidth="1"/>
    <col min="24" max="24" width="6.42578125" style="43" bestFit="1" customWidth="1"/>
    <col min="25" max="25" width="11.7109375" style="43" customWidth="1"/>
    <col min="26" max="26" width="14.7109375" style="43" hidden="1" customWidth="1"/>
    <col min="27" max="27" width="3.7109375" style="43" customWidth="1"/>
    <col min="28" max="28" width="11.140625" style="43" bestFit="1" customWidth="1"/>
    <col min="29" max="40" width="10.5703125" style="486"/>
    <col min="41" max="16384" width="10.5703125" style="43"/>
  </cols>
  <sheetData>
    <row r="1" spans="1:40" hidden="1"/>
    <row r="2" spans="1:40" hidden="1"/>
    <row r="3" spans="1:40" hidden="1"/>
    <row r="4" spans="1:40" ht="27" customHeight="1">
      <c r="J4" s="101"/>
      <c r="K4" s="101"/>
      <c r="L4" s="44"/>
      <c r="M4" s="44"/>
      <c r="N4" s="44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44"/>
    </row>
    <row r="5" spans="1:40" ht="45" customHeight="1">
      <c r="J5" s="101"/>
      <c r="K5" s="101"/>
      <c r="L5" s="799"/>
      <c r="M5" s="799"/>
      <c r="N5" s="799"/>
      <c r="O5" s="799"/>
      <c r="P5" s="800"/>
      <c r="Q5" s="800"/>
      <c r="R5" s="800"/>
      <c r="S5" s="800"/>
      <c r="T5" s="800"/>
      <c r="U5" s="800"/>
      <c r="V5" s="800"/>
      <c r="W5" s="800"/>
      <c r="X5" s="800"/>
      <c r="Y5" s="801"/>
      <c r="Z5" s="442"/>
    </row>
    <row r="6" spans="1:40" ht="14.25" customHeight="1">
      <c r="J6" s="101"/>
      <c r="K6" s="101"/>
      <c r="L6" s="732" t="str">
        <f>IF(org=0,"Не определено",org)</f>
        <v>ООО "КСК"</v>
      </c>
      <c r="M6" s="732"/>
      <c r="N6" s="732"/>
      <c r="O6" s="732"/>
      <c r="P6" s="733"/>
      <c r="Q6" s="733"/>
      <c r="R6" s="733"/>
      <c r="S6" s="733"/>
      <c r="T6" s="733"/>
      <c r="U6" s="733"/>
      <c r="V6" s="733"/>
      <c r="W6" s="733"/>
      <c r="X6" s="733"/>
      <c r="Y6" s="734"/>
      <c r="Z6" s="432"/>
    </row>
    <row r="7" spans="1:40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44"/>
      <c r="V7" s="44"/>
    </row>
    <row r="8" spans="1:40" s="370" customFormat="1" ht="17.100000000000001" hidden="1" customHeight="1">
      <c r="A8" s="585"/>
      <c r="B8" s="585"/>
      <c r="C8" s="585"/>
      <c r="D8" s="585"/>
      <c r="E8" s="585"/>
      <c r="F8" s="585"/>
      <c r="G8" s="585"/>
      <c r="H8" s="585"/>
      <c r="L8" s="478"/>
      <c r="M8" s="366"/>
      <c r="P8" s="448"/>
      <c r="Q8" s="448"/>
      <c r="R8" s="448"/>
      <c r="S8" s="448"/>
      <c r="T8" s="448"/>
      <c r="U8" s="155"/>
      <c r="V8" s="155"/>
      <c r="AC8" s="585"/>
      <c r="AD8" s="585"/>
      <c r="AE8" s="585"/>
      <c r="AF8" s="585"/>
      <c r="AG8" s="585"/>
      <c r="AH8" s="585"/>
      <c r="AI8" s="585"/>
      <c r="AJ8" s="585"/>
      <c r="AK8" s="585"/>
      <c r="AL8" s="585"/>
      <c r="AM8" s="585"/>
      <c r="AN8" s="585"/>
    </row>
    <row r="9" spans="1:40" s="370" customFormat="1" ht="0.2" customHeight="1">
      <c r="A9" s="585"/>
      <c r="B9" s="585"/>
      <c r="C9" s="585"/>
      <c r="D9" s="585"/>
      <c r="E9" s="585"/>
      <c r="F9" s="585"/>
      <c r="G9" s="585"/>
      <c r="H9" s="585"/>
      <c r="L9" s="745"/>
      <c r="M9" s="745"/>
      <c r="N9" s="270"/>
      <c r="O9" s="798"/>
      <c r="P9" s="798"/>
      <c r="Q9" s="798"/>
      <c r="R9" s="798"/>
      <c r="S9" s="798"/>
      <c r="T9" s="798"/>
      <c r="U9" s="155"/>
      <c r="V9" s="155"/>
      <c r="AC9" s="585"/>
      <c r="AD9" s="585"/>
      <c r="AE9" s="585"/>
      <c r="AF9" s="585"/>
      <c r="AG9" s="585"/>
      <c r="AH9" s="585"/>
      <c r="AI9" s="585"/>
      <c r="AJ9" s="585"/>
      <c r="AK9" s="585"/>
      <c r="AL9" s="585"/>
      <c r="AM9" s="585"/>
      <c r="AN9" s="585"/>
    </row>
    <row r="10" spans="1:40" s="370" customFormat="1" ht="0.2" customHeight="1">
      <c r="A10" s="585"/>
      <c r="B10" s="585"/>
      <c r="C10" s="585"/>
      <c r="D10" s="585"/>
      <c r="E10" s="585"/>
      <c r="F10" s="585"/>
      <c r="G10" s="585"/>
      <c r="H10" s="585"/>
      <c r="L10" s="745"/>
      <c r="M10" s="745"/>
      <c r="N10" s="270"/>
      <c r="O10" s="798"/>
      <c r="P10" s="798"/>
      <c r="Q10" s="798"/>
      <c r="R10" s="798"/>
      <c r="S10" s="798"/>
      <c r="T10" s="798"/>
      <c r="U10" s="155"/>
      <c r="V10" s="155"/>
      <c r="AC10" s="585"/>
      <c r="AD10" s="585"/>
      <c r="AE10" s="585"/>
      <c r="AF10" s="585"/>
      <c r="AG10" s="585"/>
      <c r="AH10" s="585"/>
      <c r="AI10" s="585"/>
      <c r="AJ10" s="585"/>
      <c r="AK10" s="585"/>
      <c r="AL10" s="585"/>
      <c r="AM10" s="585"/>
      <c r="AN10" s="585"/>
    </row>
    <row r="11" spans="1:40" s="370" customFormat="1" ht="22.5" hidden="1" customHeight="1">
      <c r="A11" s="585"/>
      <c r="B11" s="585"/>
      <c r="C11" s="585"/>
      <c r="D11" s="585"/>
      <c r="E11" s="585"/>
      <c r="F11" s="585"/>
      <c r="G11" s="585"/>
      <c r="H11" s="585"/>
      <c r="L11" s="745"/>
      <c r="M11" s="745"/>
      <c r="N11" s="270"/>
      <c r="O11" s="798"/>
      <c r="P11" s="798"/>
      <c r="Q11" s="798"/>
      <c r="R11" s="798"/>
      <c r="S11" s="798"/>
      <c r="T11" s="798"/>
      <c r="U11" s="155"/>
      <c r="V11" s="155"/>
      <c r="Z11" s="580" t="s">
        <v>710</v>
      </c>
      <c r="AC11" s="585"/>
      <c r="AD11" s="585"/>
      <c r="AE11" s="585"/>
      <c r="AF11" s="585"/>
      <c r="AG11" s="585"/>
      <c r="AH11" s="585"/>
      <c r="AI11" s="585"/>
      <c r="AJ11" s="585"/>
      <c r="AK11" s="585"/>
      <c r="AL11" s="585"/>
      <c r="AM11" s="585"/>
      <c r="AN11" s="585"/>
    </row>
    <row r="12" spans="1:40" ht="15" customHeight="1">
      <c r="J12" s="101"/>
      <c r="K12" s="101"/>
      <c r="L12" s="44"/>
      <c r="M12" s="44"/>
      <c r="N12" s="44"/>
      <c r="O12" s="793"/>
      <c r="P12" s="793"/>
      <c r="Q12" s="793"/>
      <c r="R12" s="793"/>
      <c r="S12" s="793"/>
      <c r="T12" s="793"/>
      <c r="U12" s="793"/>
      <c r="V12" s="793"/>
      <c r="W12" s="793"/>
      <c r="X12" s="793"/>
      <c r="Y12" s="793"/>
      <c r="Z12" s="793"/>
    </row>
    <row r="13" spans="1:40" ht="34.5" customHeight="1">
      <c r="J13" s="101"/>
      <c r="K13" s="101"/>
      <c r="L13" s="772" t="s">
        <v>125</v>
      </c>
      <c r="M13" s="769" t="s">
        <v>22</v>
      </c>
      <c r="N13" s="769"/>
      <c r="O13" s="763" t="s">
        <v>575</v>
      </c>
      <c r="P13" s="764"/>
      <c r="Q13" s="764"/>
      <c r="R13" s="764"/>
      <c r="S13" s="764"/>
      <c r="T13" s="764"/>
      <c r="U13" s="765"/>
      <c r="V13" s="493"/>
      <c r="W13" s="785" t="s">
        <v>369</v>
      </c>
      <c r="X13" s="786"/>
      <c r="Y13" s="786"/>
      <c r="Z13" s="769" t="s">
        <v>482</v>
      </c>
      <c r="AA13" s="791" t="s">
        <v>321</v>
      </c>
      <c r="AB13" s="778" t="s">
        <v>284</v>
      </c>
    </row>
    <row r="14" spans="1:40" ht="14.25" customHeight="1">
      <c r="J14" s="101"/>
      <c r="K14" s="101"/>
      <c r="L14" s="772"/>
      <c r="M14" s="770"/>
      <c r="N14" s="770"/>
      <c r="O14" s="784" t="s">
        <v>65</v>
      </c>
      <c r="P14" s="784" t="s">
        <v>66</v>
      </c>
      <c r="Q14" s="784" t="s">
        <v>613</v>
      </c>
      <c r="R14" s="784" t="s">
        <v>316</v>
      </c>
      <c r="S14" s="784"/>
      <c r="T14" s="784" t="s">
        <v>316</v>
      </c>
      <c r="U14" s="784"/>
      <c r="V14" s="498"/>
      <c r="W14" s="787"/>
      <c r="X14" s="788"/>
      <c r="Y14" s="788"/>
      <c r="Z14" s="770"/>
      <c r="AA14" s="791"/>
      <c r="AB14" s="779"/>
    </row>
    <row r="15" spans="1:40" ht="81.75" customHeight="1">
      <c r="J15" s="101"/>
      <c r="K15" s="101"/>
      <c r="L15" s="772"/>
      <c r="M15" s="771"/>
      <c r="N15" s="771"/>
      <c r="O15" s="784"/>
      <c r="P15" s="784"/>
      <c r="Q15" s="784"/>
      <c r="R15" s="137" t="s">
        <v>611</v>
      </c>
      <c r="S15" s="137" t="s">
        <v>612</v>
      </c>
      <c r="T15" s="137" t="s">
        <v>68</v>
      </c>
      <c r="U15" s="137" t="s">
        <v>67</v>
      </c>
      <c r="V15" s="137"/>
      <c r="W15" s="138" t="s">
        <v>319</v>
      </c>
      <c r="X15" s="797" t="s">
        <v>318</v>
      </c>
      <c r="Y15" s="797"/>
      <c r="Z15" s="771"/>
      <c r="AA15" s="791"/>
      <c r="AB15" s="780"/>
    </row>
    <row r="16" spans="1:40">
      <c r="J16" s="101"/>
      <c r="K16" s="323">
        <v>1</v>
      </c>
      <c r="L16" s="51" t="s">
        <v>126</v>
      </c>
      <c r="M16" s="51" t="s">
        <v>78</v>
      </c>
      <c r="N16" s="436" t="s">
        <v>78</v>
      </c>
      <c r="O16" s="221">
        <f ca="1">OFFSET(O16,0,-1)+1</f>
        <v>3</v>
      </c>
      <c r="P16" s="221">
        <f t="shared" ref="P16:Z16" ca="1" si="0">OFFSET(P16,0,-1)+1</f>
        <v>4</v>
      </c>
      <c r="Q16" s="221">
        <f t="shared" ca="1" si="0"/>
        <v>5</v>
      </c>
      <c r="R16" s="221">
        <f t="shared" ca="1" si="0"/>
        <v>6</v>
      </c>
      <c r="S16" s="221">
        <f t="shared" ca="1" si="0"/>
        <v>7</v>
      </c>
      <c r="T16" s="221">
        <f t="shared" ca="1" si="0"/>
        <v>8</v>
      </c>
      <c r="U16" s="221">
        <f t="shared" ca="1" si="0"/>
        <v>9</v>
      </c>
      <c r="V16" s="424">
        <f ca="1">OFFSET(V16,0,-1)</f>
        <v>9</v>
      </c>
      <c r="W16" s="423">
        <f t="shared" ca="1" si="0"/>
        <v>10</v>
      </c>
      <c r="X16" s="423">
        <f t="shared" ca="1" si="0"/>
        <v>11</v>
      </c>
      <c r="Y16" s="221">
        <f t="shared" ca="1" si="0"/>
        <v>12</v>
      </c>
      <c r="Z16" s="423">
        <f t="shared" ca="1" si="0"/>
        <v>13</v>
      </c>
      <c r="AB16" s="221">
        <f ca="1">OFFSET(AB16,0,-2)+1</f>
        <v>14</v>
      </c>
    </row>
    <row r="17" spans="1:40">
      <c r="A17" s="762">
        <v>1</v>
      </c>
      <c r="B17" s="603"/>
      <c r="C17" s="603"/>
      <c r="D17" s="603"/>
      <c r="E17" s="604"/>
      <c r="F17" s="605"/>
      <c r="G17" s="603"/>
      <c r="H17" s="603"/>
      <c r="J17" s="101"/>
      <c r="K17" s="101"/>
      <c r="L17" s="614">
        <f>mergeValue(A17)</f>
        <v>1</v>
      </c>
      <c r="M17" s="267" t="s">
        <v>35</v>
      </c>
      <c r="N17" s="443"/>
      <c r="O17" s="794"/>
      <c r="P17" s="794"/>
      <c r="Q17" s="794"/>
      <c r="R17" s="794"/>
      <c r="S17" s="794"/>
      <c r="T17" s="794"/>
      <c r="U17" s="794"/>
      <c r="V17" s="794"/>
      <c r="W17" s="794"/>
      <c r="X17" s="794"/>
      <c r="Y17" s="794"/>
      <c r="Z17" s="794"/>
      <c r="AA17" s="794"/>
      <c r="AB17" s="244"/>
    </row>
    <row r="18" spans="1:40">
      <c r="A18" s="762"/>
      <c r="B18" s="762">
        <v>1</v>
      </c>
      <c r="C18" s="603"/>
      <c r="D18" s="603"/>
      <c r="E18" s="605"/>
      <c r="F18" s="605"/>
      <c r="G18" s="603"/>
      <c r="H18" s="603"/>
      <c r="I18" s="115"/>
      <c r="J18" s="57"/>
      <c r="K18" s="43"/>
      <c r="L18" s="615" t="str">
        <f>mergeValue(A18) &amp;"."&amp; mergeValue(B18)</f>
        <v>1.1</v>
      </c>
      <c r="M18" s="212" t="s">
        <v>31</v>
      </c>
      <c r="N18" s="443"/>
      <c r="O18" s="794"/>
      <c r="P18" s="794"/>
      <c r="Q18" s="794"/>
      <c r="R18" s="794"/>
      <c r="S18" s="794"/>
      <c r="T18" s="794"/>
      <c r="U18" s="794"/>
      <c r="V18" s="794"/>
      <c r="W18" s="794"/>
      <c r="X18" s="794"/>
      <c r="Y18" s="794"/>
      <c r="Z18" s="794"/>
      <c r="AA18" s="794"/>
      <c r="AB18" s="244"/>
    </row>
    <row r="19" spans="1:40">
      <c r="A19" s="762"/>
      <c r="B19" s="762"/>
      <c r="C19" s="762">
        <v>1</v>
      </c>
      <c r="D19" s="603"/>
      <c r="E19" s="605"/>
      <c r="F19" s="605"/>
      <c r="G19" s="603"/>
      <c r="H19" s="603"/>
      <c r="I19" s="115"/>
      <c r="J19" s="57"/>
      <c r="K19" s="43"/>
      <c r="L19" s="615" t="str">
        <f>mergeValue(A19) &amp;"."&amp; mergeValue(B19)&amp;"."&amp; mergeValue(C19)</f>
        <v>1.1.1</v>
      </c>
      <c r="M19" s="213" t="s">
        <v>18</v>
      </c>
      <c r="N19" s="443"/>
      <c r="O19" s="794"/>
      <c r="P19" s="794"/>
      <c r="Q19" s="794"/>
      <c r="R19" s="794"/>
      <c r="S19" s="794"/>
      <c r="T19" s="794"/>
      <c r="U19" s="794"/>
      <c r="V19" s="794"/>
      <c r="W19" s="794"/>
      <c r="X19" s="794"/>
      <c r="Y19" s="794"/>
      <c r="Z19" s="794"/>
      <c r="AA19" s="794"/>
      <c r="AB19" s="244"/>
    </row>
    <row r="20" spans="1:40">
      <c r="A20" s="762"/>
      <c r="B20" s="762"/>
      <c r="C20" s="762"/>
      <c r="D20" s="762">
        <v>1</v>
      </c>
      <c r="E20" s="605"/>
      <c r="F20" s="605"/>
      <c r="G20" s="603"/>
      <c r="H20" s="603"/>
      <c r="I20" s="115"/>
      <c r="J20" s="57"/>
      <c r="K20" s="43"/>
      <c r="L20" s="615" t="str">
        <f>mergeValue(A20) &amp;"."&amp; mergeValue(B20)&amp;"."&amp; mergeValue(C20)&amp;"."&amp; mergeValue(D20)</f>
        <v>1.1.1.1</v>
      </c>
      <c r="M20" s="214" t="s">
        <v>38</v>
      </c>
      <c r="N20" s="443"/>
      <c r="O20" s="794"/>
      <c r="P20" s="794"/>
      <c r="Q20" s="794"/>
      <c r="R20" s="794"/>
      <c r="S20" s="794"/>
      <c r="T20" s="794"/>
      <c r="U20" s="794"/>
      <c r="V20" s="794"/>
      <c r="W20" s="794"/>
      <c r="X20" s="794"/>
      <c r="Y20" s="794"/>
      <c r="Z20" s="794"/>
      <c r="AA20" s="794"/>
      <c r="AB20" s="244"/>
    </row>
    <row r="21" spans="1:40" ht="0.2" customHeight="1">
      <c r="A21" s="762"/>
      <c r="B21" s="762"/>
      <c r="C21" s="762"/>
      <c r="D21" s="762"/>
      <c r="E21" s="762">
        <v>1</v>
      </c>
      <c r="F21" s="605"/>
      <c r="G21" s="603"/>
      <c r="H21" s="603"/>
      <c r="I21" s="103"/>
      <c r="J21" s="57"/>
      <c r="K21" s="43"/>
      <c r="L21" s="615"/>
      <c r="M21" s="227"/>
      <c r="N21" s="444"/>
      <c r="O21" s="588"/>
      <c r="P21" s="588"/>
      <c r="Q21" s="588"/>
      <c r="R21" s="588"/>
      <c r="S21" s="588"/>
      <c r="T21" s="588"/>
      <c r="U21" s="588"/>
      <c r="V21" s="588"/>
      <c r="W21" s="588"/>
      <c r="X21" s="588"/>
      <c r="Y21" s="589"/>
      <c r="Z21" s="431"/>
      <c r="AA21" s="591"/>
      <c r="AB21" s="246"/>
    </row>
    <row r="22" spans="1:40">
      <c r="A22" s="762"/>
      <c r="B22" s="762"/>
      <c r="C22" s="762"/>
      <c r="D22" s="762"/>
      <c r="E22" s="762"/>
      <c r="F22" s="762">
        <v>1</v>
      </c>
      <c r="G22" s="603"/>
      <c r="H22" s="603"/>
      <c r="I22" s="811"/>
      <c r="J22" s="57"/>
      <c r="K22" s="43"/>
      <c r="L22" s="615" t="str">
        <f>mergeValue(A22) &amp;"."&amp; mergeValue(B22)&amp;"."&amp; mergeValue(C22)&amp;"."&amp; mergeValue(D22)&amp;"."&amp; mergeValue(F22)</f>
        <v>1.1.1.1.1</v>
      </c>
      <c r="M22" s="228" t="s">
        <v>20</v>
      </c>
      <c r="N22" s="444"/>
      <c r="O22" s="746"/>
      <c r="P22" s="747"/>
      <c r="Q22" s="747"/>
      <c r="R22" s="747"/>
      <c r="S22" s="747"/>
      <c r="T22" s="747"/>
      <c r="U22" s="747"/>
      <c r="V22" s="747"/>
      <c r="W22" s="747"/>
      <c r="X22" s="747"/>
      <c r="Y22" s="747"/>
      <c r="Z22" s="747"/>
      <c r="AA22" s="748"/>
      <c r="AB22" s="244"/>
      <c r="AD22" s="583" t="str">
        <f>strCheckUnique(AE22:AE27)</f>
        <v/>
      </c>
      <c r="AF22" s="583"/>
    </row>
    <row r="23" spans="1:40">
      <c r="A23" s="762"/>
      <c r="B23" s="762"/>
      <c r="C23" s="762"/>
      <c r="D23" s="762"/>
      <c r="E23" s="762"/>
      <c r="F23" s="762"/>
      <c r="G23" s="762">
        <v>1</v>
      </c>
      <c r="H23" s="603"/>
      <c r="I23" s="811"/>
      <c r="J23" s="812"/>
      <c r="K23" s="171"/>
      <c r="L23" s="615" t="str">
        <f>mergeValue(A23) &amp;"."&amp; mergeValue(B23)&amp;"."&amp; mergeValue(C23)&amp;"."&amp; mergeValue(D23)&amp;"."&amp; mergeValue(F23)&amp;"."&amp; mergeValue(G23)</f>
        <v>1.1.1.1.1.1</v>
      </c>
      <c r="M23" s="229"/>
      <c r="N23" s="261"/>
      <c r="O23" s="249"/>
      <c r="P23" s="249"/>
      <c r="Q23" s="249"/>
      <c r="R23" s="418"/>
      <c r="S23" s="418"/>
      <c r="T23" s="418"/>
      <c r="U23" s="418"/>
      <c r="V23" s="485" t="str">
        <f>W23 &amp; "-" &amp; Y23</f>
        <v>-</v>
      </c>
      <c r="W23" s="809"/>
      <c r="X23" s="808" t="s">
        <v>116</v>
      </c>
      <c r="Y23" s="809"/>
      <c r="Z23" s="808" t="s">
        <v>117</v>
      </c>
      <c r="AA23" s="141"/>
      <c r="AB23" s="244"/>
      <c r="AC23" s="486" t="str">
        <f>strCheckDate(O23:AA23)</f>
        <v/>
      </c>
      <c r="AD23" s="583"/>
      <c r="AE23" s="583" t="str">
        <f>IF(M23="","",M23 )</f>
        <v/>
      </c>
      <c r="AF23" s="583"/>
      <c r="AG23" s="583"/>
      <c r="AH23" s="583"/>
    </row>
    <row r="24" spans="1:40">
      <c r="A24" s="762"/>
      <c r="B24" s="762"/>
      <c r="C24" s="762"/>
      <c r="D24" s="762"/>
      <c r="E24" s="762"/>
      <c r="F24" s="762"/>
      <c r="G24" s="762"/>
      <c r="H24" s="603">
        <v>1</v>
      </c>
      <c r="I24" s="811"/>
      <c r="J24" s="812"/>
      <c r="K24" s="171"/>
      <c r="L24" s="615" t="str">
        <f>mergeValue(A24) &amp;"."&amp; mergeValue(B24)&amp;"."&amp; mergeValue(C24)&amp;"."&amp; mergeValue(D24)&amp;"."&amp; mergeValue(F24)&amp;"."&amp; mergeValue(G24)&amp;"."&amp; mergeValue(H24)</f>
        <v>1.1.1.1.1.1.1</v>
      </c>
      <c r="M24" s="251"/>
      <c r="N24" s="419"/>
      <c r="O24" s="249"/>
      <c r="P24" s="249"/>
      <c r="Q24" s="249"/>
      <c r="R24" s="418"/>
      <c r="S24" s="418"/>
      <c r="T24" s="418"/>
      <c r="U24" s="418"/>
      <c r="V24" s="485" t="str">
        <f>W24 &amp; "-" &amp; Y24</f>
        <v>-</v>
      </c>
      <c r="W24" s="809"/>
      <c r="X24" s="808"/>
      <c r="Y24" s="809"/>
      <c r="Z24" s="808"/>
      <c r="AA24" s="499"/>
      <c r="AB24" s="242"/>
      <c r="AC24" s="486" t="str">
        <f>strCheckDate(O24:AA24)</f>
        <v/>
      </c>
      <c r="AF24" s="583"/>
    </row>
    <row r="25" spans="1:40" ht="0.2" customHeight="1">
      <c r="A25" s="762"/>
      <c r="B25" s="762"/>
      <c r="C25" s="762"/>
      <c r="D25" s="762"/>
      <c r="E25" s="762"/>
      <c r="F25" s="762"/>
      <c r="G25" s="762"/>
      <c r="H25" s="603"/>
      <c r="I25" s="811"/>
      <c r="J25" s="812"/>
      <c r="K25" s="171"/>
      <c r="L25" s="247"/>
      <c r="M25" s="261"/>
      <c r="N25" s="261"/>
      <c r="O25" s="249"/>
      <c r="P25" s="418"/>
      <c r="Q25" s="418"/>
      <c r="R25" s="418"/>
      <c r="S25" s="418"/>
      <c r="T25" s="418"/>
      <c r="U25" s="241"/>
      <c r="V25" s="485"/>
      <c r="W25" s="810"/>
      <c r="X25" s="808"/>
      <c r="Y25" s="810"/>
      <c r="Z25" s="808"/>
      <c r="AA25" s="141"/>
      <c r="AB25" s="494"/>
      <c r="AF25" s="583">
        <f ca="1">OFFSET(AF25,-1,0)</f>
        <v>0</v>
      </c>
    </row>
    <row r="26" spans="1:40" customFormat="1" ht="15" customHeight="1">
      <c r="A26" s="762"/>
      <c r="B26" s="762"/>
      <c r="C26" s="762"/>
      <c r="D26" s="762"/>
      <c r="E26" s="762"/>
      <c r="F26" s="762"/>
      <c r="G26" s="762"/>
      <c r="H26" s="603"/>
      <c r="I26" s="811"/>
      <c r="J26" s="812"/>
      <c r="K26" s="234"/>
      <c r="L26" s="145"/>
      <c r="M26" s="231" t="s">
        <v>69</v>
      </c>
      <c r="N26" s="218"/>
      <c r="O26" s="209"/>
      <c r="P26" s="209"/>
      <c r="Q26" s="209"/>
      <c r="R26" s="209"/>
      <c r="S26" s="209"/>
      <c r="T26" s="209"/>
      <c r="U26" s="209"/>
      <c r="V26" s="209"/>
      <c r="W26" s="252"/>
      <c r="X26" s="253"/>
      <c r="Y26" s="252"/>
      <c r="Z26" s="218"/>
      <c r="AA26" s="253"/>
      <c r="AB26" s="242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</row>
    <row r="27" spans="1:40" customFormat="1" ht="15" customHeight="1">
      <c r="A27" s="762"/>
      <c r="B27" s="762"/>
      <c r="C27" s="762"/>
      <c r="D27" s="762"/>
      <c r="E27" s="762"/>
      <c r="F27" s="762"/>
      <c r="G27" s="603"/>
      <c r="H27" s="603"/>
      <c r="I27" s="811"/>
      <c r="J27" s="509"/>
      <c r="K27" s="234"/>
      <c r="L27" s="254"/>
      <c r="M27" s="230" t="s">
        <v>42</v>
      </c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437"/>
      <c r="AA27" s="437"/>
      <c r="AB27" s="243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1"/>
    </row>
    <row r="28" spans="1:40" customFormat="1" ht="15" customHeight="1">
      <c r="A28" s="762"/>
      <c r="B28" s="762"/>
      <c r="C28" s="762"/>
      <c r="D28" s="762"/>
      <c r="E28" s="762"/>
      <c r="F28" s="609"/>
      <c r="G28" s="603"/>
      <c r="H28" s="603"/>
      <c r="I28" s="103"/>
      <c r="J28" s="100"/>
      <c r="K28" s="234"/>
      <c r="L28" s="145"/>
      <c r="M28" s="218" t="s">
        <v>23</v>
      </c>
      <c r="N28" s="217"/>
      <c r="O28" s="209"/>
      <c r="P28" s="209"/>
      <c r="Q28" s="209"/>
      <c r="R28" s="209"/>
      <c r="S28" s="209"/>
      <c r="T28" s="209"/>
      <c r="U28" s="209"/>
      <c r="V28" s="274"/>
      <c r="W28" s="210"/>
      <c r="X28" s="211"/>
      <c r="Y28" s="238"/>
      <c r="Z28" s="217"/>
      <c r="AA28" s="211"/>
      <c r="AB28" s="243"/>
      <c r="AC28" s="511"/>
      <c r="AD28" s="511"/>
      <c r="AE28" s="511"/>
      <c r="AF28" s="511"/>
      <c r="AG28" s="511"/>
      <c r="AH28" s="511"/>
      <c r="AI28" s="511"/>
      <c r="AJ28" s="511"/>
      <c r="AK28" s="511"/>
      <c r="AL28" s="511"/>
      <c r="AM28" s="511"/>
      <c r="AN28" s="511"/>
    </row>
    <row r="29" spans="1:40" customFormat="1" ht="0.2" customHeight="1">
      <c r="A29" s="762"/>
      <c r="B29" s="762"/>
      <c r="C29" s="762"/>
      <c r="D29" s="634"/>
      <c r="E29" s="609"/>
      <c r="F29" s="609"/>
      <c r="G29" s="603"/>
      <c r="H29" s="603"/>
      <c r="I29" s="511"/>
      <c r="J29" s="100"/>
      <c r="L29" s="145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433"/>
      <c r="AA29" s="433"/>
      <c r="AB29" s="243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</row>
    <row r="30" spans="1:40" customFormat="1" ht="15" customHeight="1">
      <c r="A30" s="762"/>
      <c r="B30" s="762"/>
      <c r="C30" s="762"/>
      <c r="D30" s="619"/>
      <c r="E30" s="619"/>
      <c r="F30" s="619"/>
      <c r="G30" s="620"/>
      <c r="H30" s="619"/>
      <c r="I30" s="234"/>
      <c r="J30" s="100"/>
      <c r="K30" s="234"/>
      <c r="L30" s="145"/>
      <c r="M30" s="217" t="s">
        <v>32</v>
      </c>
      <c r="N30" s="216"/>
      <c r="O30" s="209"/>
      <c r="P30" s="209"/>
      <c r="Q30" s="209"/>
      <c r="R30" s="209"/>
      <c r="S30" s="209"/>
      <c r="T30" s="209"/>
      <c r="U30" s="209"/>
      <c r="V30" s="274"/>
      <c r="W30" s="210"/>
      <c r="X30" s="211"/>
      <c r="Y30" s="238"/>
      <c r="Z30" s="216"/>
      <c r="AA30" s="211"/>
      <c r="AB30" s="243"/>
      <c r="AC30" s="511"/>
      <c r="AD30" s="511"/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</row>
    <row r="31" spans="1:40" customFormat="1" ht="15" customHeight="1">
      <c r="A31" s="762"/>
      <c r="B31" s="762"/>
      <c r="C31" s="619"/>
      <c r="D31" s="619"/>
      <c r="E31" s="619"/>
      <c r="F31" s="619"/>
      <c r="G31" s="620"/>
      <c r="H31" s="619"/>
      <c r="I31" s="234"/>
      <c r="J31" s="100"/>
      <c r="K31" s="234"/>
      <c r="L31" s="145"/>
      <c r="M31" s="216" t="s">
        <v>33</v>
      </c>
      <c r="N31" s="216"/>
      <c r="O31" s="209"/>
      <c r="P31" s="209"/>
      <c r="Q31" s="209"/>
      <c r="R31" s="209"/>
      <c r="S31" s="209"/>
      <c r="T31" s="209"/>
      <c r="U31" s="209"/>
      <c r="V31" s="274"/>
      <c r="W31" s="210"/>
      <c r="X31" s="211"/>
      <c r="Y31" s="238"/>
      <c r="Z31" s="216"/>
      <c r="AA31" s="211"/>
      <c r="AB31" s="243"/>
      <c r="AC31" s="511"/>
      <c r="AD31" s="511"/>
      <c r="AE31" s="511"/>
      <c r="AF31" s="511"/>
      <c r="AG31" s="511"/>
      <c r="AH31" s="511"/>
      <c r="AI31" s="511"/>
      <c r="AJ31" s="511"/>
      <c r="AK31" s="511"/>
      <c r="AL31" s="511"/>
      <c r="AM31" s="511"/>
      <c r="AN31" s="511"/>
    </row>
    <row r="32" spans="1:40" customFormat="1" ht="15" customHeight="1">
      <c r="A32" s="762"/>
      <c r="B32" s="619"/>
      <c r="C32" s="619"/>
      <c r="D32" s="619"/>
      <c r="E32" s="619"/>
      <c r="F32" s="619"/>
      <c r="G32" s="620"/>
      <c r="H32" s="619"/>
      <c r="I32" s="234"/>
      <c r="J32" s="100"/>
      <c r="K32" s="234"/>
      <c r="L32" s="145"/>
      <c r="M32" s="232" t="s">
        <v>34</v>
      </c>
      <c r="N32" s="216"/>
      <c r="O32" s="209"/>
      <c r="P32" s="209"/>
      <c r="Q32" s="209"/>
      <c r="R32" s="209"/>
      <c r="S32" s="209"/>
      <c r="T32" s="209"/>
      <c r="U32" s="209"/>
      <c r="V32" s="274"/>
      <c r="W32" s="210"/>
      <c r="X32" s="211"/>
      <c r="Y32" s="238"/>
      <c r="Z32" s="216"/>
      <c r="AA32" s="211"/>
      <c r="AB32" s="243"/>
      <c r="AC32" s="511"/>
      <c r="AD32" s="511"/>
      <c r="AE32" s="511"/>
      <c r="AF32" s="511"/>
      <c r="AG32" s="511"/>
      <c r="AH32" s="511"/>
      <c r="AI32" s="511"/>
      <c r="AJ32" s="511"/>
      <c r="AK32" s="511"/>
      <c r="AL32" s="511"/>
      <c r="AM32" s="511"/>
      <c r="AN32" s="511"/>
    </row>
    <row r="33" spans="1:40" customFormat="1" ht="15" customHeight="1">
      <c r="A33" s="511"/>
      <c r="B33" s="511"/>
      <c r="C33" s="511"/>
      <c r="D33" s="511"/>
      <c r="E33" s="511"/>
      <c r="F33" s="511"/>
      <c r="G33" s="624"/>
      <c r="H33" s="511"/>
      <c r="I33" s="91"/>
      <c r="J33" s="100"/>
      <c r="L33" s="145"/>
      <c r="M33" s="269" t="s">
        <v>377</v>
      </c>
      <c r="N33" s="216"/>
      <c r="O33" s="209"/>
      <c r="P33" s="209"/>
      <c r="Q33" s="209"/>
      <c r="R33" s="209"/>
      <c r="S33" s="209"/>
      <c r="T33" s="209"/>
      <c r="U33" s="209"/>
      <c r="V33" s="274"/>
      <c r="W33" s="210"/>
      <c r="X33" s="211"/>
      <c r="Y33" s="238"/>
      <c r="Z33" s="216"/>
      <c r="AA33" s="211"/>
      <c r="AB33" s="243"/>
      <c r="AC33" s="511"/>
      <c r="AD33" s="511"/>
      <c r="AE33" s="511"/>
      <c r="AF33" s="511"/>
      <c r="AG33" s="511"/>
      <c r="AH33" s="511"/>
      <c r="AI33" s="511"/>
      <c r="AJ33" s="511"/>
      <c r="AK33" s="511"/>
      <c r="AL33" s="511"/>
      <c r="AM33" s="511"/>
      <c r="AN33" s="511"/>
    </row>
    <row r="34" spans="1:40" ht="3" customHeight="1"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</row>
  </sheetData>
  <sheetProtection password="FA9C" sheet="1" objects="1" scenarios="1" formatColumns="0" formatRows="0"/>
  <dataConsolidate/>
  <mergeCells count="41">
    <mergeCell ref="G23:G26"/>
    <mergeCell ref="E21:E28"/>
    <mergeCell ref="F22:F27"/>
    <mergeCell ref="I22:I27"/>
    <mergeCell ref="J23:J26"/>
    <mergeCell ref="A17:A32"/>
    <mergeCell ref="B18:B31"/>
    <mergeCell ref="C19:C30"/>
    <mergeCell ref="D20:D28"/>
    <mergeCell ref="W23:W25"/>
    <mergeCell ref="O14:O15"/>
    <mergeCell ref="P14:P15"/>
    <mergeCell ref="O22:AA22"/>
    <mergeCell ref="O20:AA20"/>
    <mergeCell ref="Z23:Z25"/>
    <mergeCell ref="AB13:AB15"/>
    <mergeCell ref="W13:Y14"/>
    <mergeCell ref="AA13:AA15"/>
    <mergeCell ref="X15:Y15"/>
    <mergeCell ref="Z13:Z15"/>
    <mergeCell ref="O19:AA19"/>
    <mergeCell ref="O13:U13"/>
    <mergeCell ref="L5:Y5"/>
    <mergeCell ref="L6:Y6"/>
    <mergeCell ref="L13:L15"/>
    <mergeCell ref="M13:M15"/>
    <mergeCell ref="N13:N15"/>
    <mergeCell ref="X23:X25"/>
    <mergeCell ref="Y23:Y25"/>
    <mergeCell ref="L10:M10"/>
    <mergeCell ref="L11:M11"/>
    <mergeCell ref="T14:U14"/>
    <mergeCell ref="L9:M9"/>
    <mergeCell ref="R14:S14"/>
    <mergeCell ref="Q14:Q15"/>
    <mergeCell ref="O18:AA18"/>
    <mergeCell ref="O17:AA17"/>
    <mergeCell ref="O12:Z12"/>
    <mergeCell ref="O9:T9"/>
    <mergeCell ref="O10:T10"/>
    <mergeCell ref="O11:T11"/>
  </mergeCells>
  <phoneticPr fontId="8" type="noConversion"/>
  <dataValidations xWindow="936" yWindow="467" count="9">
    <dataValidation allowBlank="1" prompt="Для выбора выполните двойной щелчок левой клавиши мыши по соответствующей ячейке." sqref="L30:AB33 L26:AB28"/>
    <dataValidation allowBlank="1" sqref="L29:AB29"/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24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Z23:Z24 X23:X25"/>
    <dataValidation allowBlank="1" promptTitle="checkPeriodRange" sqref="V23:V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W23:W24 Y23:Y24"/>
    <dataValidation type="list" allowBlank="1" showInputMessage="1" errorTitle="Ошибка" error="Выберите значение из списка" prompt="Выберите значение из списка" sqref="M23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sqref="AB17:AB23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8577" r:id="rId4" name="chkMultiAdd">
          <controlPr autoLine="0" r:id="rId5">
            <anchor moveWithCells="1">
              <from>
                <xdr:col>11</xdr:col>
                <xdr:colOff>9525</xdr:colOff>
                <xdr:row>3</xdr:row>
                <xdr:rowOff>76200</xdr:rowOff>
              </from>
              <to>
                <xdr:col>12</xdr:col>
                <xdr:colOff>1171575</xdr:colOff>
                <xdr:row>3</xdr:row>
                <xdr:rowOff>333375</xdr:rowOff>
              </to>
            </anchor>
          </controlPr>
        </control>
      </mc:Choice>
      <mc:Fallback>
        <control shapeId="408577" r:id="rId4" name="chkMultiAdd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675</vt:i4>
      </vt:variant>
    </vt:vector>
  </HeadingPairs>
  <TitlesOfParts>
    <vt:vector size="684" baseType="lpstr">
      <vt:lpstr>Инструкция</vt:lpstr>
      <vt:lpstr>Титульный</vt:lpstr>
      <vt:lpstr>Перечень тарифов</vt:lpstr>
      <vt:lpstr>Т-ТЭ_(3)</vt:lpstr>
      <vt:lpstr>Предложение</vt:lpstr>
      <vt:lpstr>Закупки</vt:lpstr>
      <vt:lpstr>Ссылки на публикации</vt:lpstr>
      <vt:lpstr>Комментарии</vt:lpstr>
      <vt:lpstr>Проверка</vt:lpstr>
      <vt:lpstr>activity</vt:lpstr>
      <vt:lpstr>add_CT_1</vt:lpstr>
      <vt:lpstr>add_CT_10</vt:lpstr>
      <vt:lpstr>add_CT_2</vt:lpstr>
      <vt:lpstr>add_CT_4</vt:lpstr>
      <vt:lpstr>add_CT_5</vt:lpstr>
      <vt:lpstr>add_CT_6</vt:lpstr>
      <vt:lpstr>add_CT_7</vt:lpstr>
      <vt:lpstr>add_CT_8</vt:lpstr>
      <vt:lpstr>add_CT_9</vt:lpstr>
      <vt:lpstr>add_MO_1</vt:lpstr>
      <vt:lpstr>add_MO_10</vt:lpstr>
      <vt:lpstr>add_MO_2</vt:lpstr>
      <vt:lpstr>add_MO_4</vt:lpstr>
      <vt:lpstr>add_MO_5</vt:lpstr>
      <vt:lpstr>add_MO_6</vt:lpstr>
      <vt:lpstr>add_MO_7</vt:lpstr>
      <vt:lpstr>add_MO_8</vt:lpstr>
      <vt:lpstr>add_MO_9</vt:lpstr>
      <vt:lpstr>add_POST_5</vt:lpstr>
      <vt:lpstr>add_Rate_1</vt:lpstr>
      <vt:lpstr>add_Rate_10</vt:lpstr>
      <vt:lpstr>add_Rate_2</vt:lpstr>
      <vt:lpstr>add_Rate_4</vt:lpstr>
      <vt:lpstr>add_Rate_5</vt:lpstr>
      <vt:lpstr>add_Rate_6</vt:lpstr>
      <vt:lpstr>add_Rate_7</vt:lpstr>
      <vt:lpstr>add_Rate_8</vt:lpstr>
      <vt:lpstr>add_Rate_9</vt:lpstr>
      <vt:lpstr>add_Scheme_6</vt:lpstr>
      <vt:lpstr>add_Warm_1</vt:lpstr>
      <vt:lpstr>add_Warm_10</vt:lpstr>
      <vt:lpstr>add_Warm_2</vt:lpstr>
      <vt:lpstr>add_Warm_4</vt:lpstr>
      <vt:lpstr>add_Warm_5</vt:lpstr>
      <vt:lpstr>add_Warm_6</vt:lpstr>
      <vt:lpstr>add_Warm_7</vt:lpstr>
      <vt:lpstr>add_Warm_8</vt:lpstr>
      <vt:lpstr>add_Warm_9</vt:lpstr>
      <vt:lpstr>apr_1</vt:lpstr>
      <vt:lpstr>apr_10</vt:lpstr>
      <vt:lpstr>apr_2</vt:lpstr>
      <vt:lpstr>apr_3</vt:lpstr>
      <vt:lpstr>apr_5</vt:lpstr>
      <vt:lpstr>apr_6</vt:lpstr>
      <vt:lpstr>apr_7</vt:lpstr>
      <vt:lpstr>apr_8</vt:lpstr>
      <vt:lpstr>apr_9</vt:lpstr>
      <vt:lpstr>check_List12_p1</vt:lpstr>
      <vt:lpstr>check_List12_p2</vt:lpstr>
      <vt:lpstr>check_List12_p2_tar_numb</vt:lpstr>
      <vt:lpstr>check_List12_p3</vt:lpstr>
      <vt:lpstr>check_List12_p4</vt:lpstr>
      <vt:lpstr>check_List12_p4_tar_numb</vt:lpstr>
      <vt:lpstr>check_List12_p5</vt:lpstr>
      <vt:lpstr>check_List12_p5_tar_numb</vt:lpstr>
      <vt:lpstr>check_List12_p6</vt:lpstr>
      <vt:lpstr>check_List12_p6_tar_numb</vt:lpstr>
      <vt:lpstr>check_List12_tar</vt:lpstr>
      <vt:lpstr>check_List12_tar_numb</vt:lpstr>
      <vt:lpstr>check_List20_god_1</vt:lpstr>
      <vt:lpstr>check_List20_god_2</vt:lpstr>
      <vt:lpstr>check_List20_metod_2</vt:lpstr>
      <vt:lpstr>check_List20_metod_3</vt:lpstr>
      <vt:lpstr>check_List20_metod_4</vt:lpstr>
      <vt:lpstr>check_List21_god</vt:lpstr>
      <vt:lpstr>checkCell_List02</vt:lpstr>
      <vt:lpstr>checkCell_List03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checkCell_List06_5</vt:lpstr>
      <vt:lpstr>checkCell_List06_5_double_date</vt:lpstr>
      <vt:lpstr>checkCell_List06_5_unique_t</vt:lpstr>
      <vt:lpstr>checkCell_List06_5_unique_t1</vt:lpstr>
      <vt:lpstr>checkCell_List06_6</vt:lpstr>
      <vt:lpstr>checkCell_List06_6_double_date</vt:lpstr>
      <vt:lpstr>checkCell_List06_6_unique_t</vt:lpstr>
      <vt:lpstr>checkCell_List06_6_unique_t1</vt:lpstr>
      <vt:lpstr>checkCell_List06_7</vt:lpstr>
      <vt:lpstr>checkCell_List06_7_double_date</vt:lpstr>
      <vt:lpstr>checkCell_List06_7_unique_t</vt:lpstr>
      <vt:lpstr>checkCell_List06_7_unique_t1</vt:lpstr>
      <vt:lpstr>checkCell_List06_8</vt:lpstr>
      <vt:lpstr>checkCell_List06_8_double_date</vt:lpstr>
      <vt:lpstr>checkCell_List06_8_unique_t</vt:lpstr>
      <vt:lpstr>checkCell_List06_8_unique_t1</vt:lpstr>
      <vt:lpstr>checkCell_List06_9</vt:lpstr>
      <vt:lpstr>checkCell_List06_9_double_date</vt:lpstr>
      <vt:lpstr>checkCell_List06_9_plata</vt:lpstr>
      <vt:lpstr>checkCell_List07</vt:lpstr>
      <vt:lpstr>checkCell_List12</vt:lpstr>
      <vt:lpstr>checkCell_List12_1</vt:lpstr>
      <vt:lpstr>checkCell_List12_2</vt:lpstr>
      <vt:lpstr>checkCell_List12_3</vt:lpstr>
      <vt:lpstr>checkCell_List12_4</vt:lpstr>
      <vt:lpstr>checkCell_List15</vt:lpstr>
      <vt:lpstr>checkCell_List19_1</vt:lpstr>
      <vt:lpstr>checkCell_List19_2</vt:lpstr>
      <vt:lpstr>checkCell_List19_3</vt:lpstr>
      <vt:lpstr>checkCell_List20</vt:lpstr>
      <vt:lpstr>checkCell_List21</vt:lpstr>
      <vt:lpstr>checkCell_List21_1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Col_5_2</vt:lpstr>
      <vt:lpstr>Component_comp</vt:lpstr>
      <vt:lpstr>Component_comp_p</vt:lpstr>
      <vt:lpstr>dataType</vt:lpstr>
      <vt:lpstr>Date_of_publication_ref</vt:lpstr>
      <vt:lpstr>dateCh</vt:lpstr>
      <vt:lpstr>dateZayavl</vt:lpstr>
      <vt:lpstr>default_val_1</vt:lpstr>
      <vt:lpstr>default_val_2</vt:lpstr>
      <vt:lpstr>default_val_4</vt:lpstr>
      <vt:lpstr>default_val_5</vt:lpstr>
      <vt:lpstr>default_val_6</vt:lpstr>
      <vt:lpstr>et_add_POST_5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et_List01_01</vt:lpstr>
      <vt:lpstr>et_List01_02</vt:lpstr>
      <vt:lpstr>et_List02</vt:lpstr>
      <vt:lpstr>et_List02_1</vt:lpstr>
      <vt:lpstr>et_List02_2</vt:lpstr>
      <vt:lpstr>et_List02_3</vt:lpstr>
      <vt:lpstr>et_List02_4</vt:lpstr>
      <vt:lpstr>et_List02_changeColor_1</vt:lpstr>
      <vt:lpstr>et_List02_changeColor_2</vt:lpstr>
      <vt:lpstr>et_List02_changeColor_3</vt:lpstr>
      <vt:lpstr>et_List02_changeColor_4</vt:lpstr>
      <vt:lpstr>et_List03</vt:lpstr>
      <vt:lpstr>et_List04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</vt:lpstr>
      <vt:lpstr>et_List06_9_1</vt:lpstr>
      <vt:lpstr>et_List06_9_4</vt:lpstr>
      <vt:lpstr>et_List06_9_5</vt:lpstr>
      <vt:lpstr>et_List06_9_6</vt:lpstr>
      <vt:lpstr>et_List06_9_7</vt:lpstr>
      <vt:lpstr>et_List06_9_MC</vt:lpstr>
      <vt:lpstr>et_List06_9_MC2</vt:lpstr>
      <vt:lpstr>et_List06_9_MC3</vt:lpstr>
      <vt:lpstr>et_List06_9_Period</vt:lpstr>
      <vt:lpstr>et_List07</vt:lpstr>
      <vt:lpstr>et_List08</vt:lpstr>
      <vt:lpstr>et_List09</vt:lpstr>
      <vt:lpstr>et_List09_1</vt:lpstr>
      <vt:lpstr>et_List09_2</vt:lpstr>
      <vt:lpstr>et_List09_3</vt:lpstr>
      <vt:lpstr>et_List10</vt:lpstr>
      <vt:lpstr>et_List12_ch_per</vt:lpstr>
      <vt:lpstr>et_List12_inv_pr</vt:lpstr>
      <vt:lpstr>et_List12_p2</vt:lpstr>
      <vt:lpstr>et_List12_p2_per</vt:lpstr>
      <vt:lpstr>et_List12_p3_per</vt:lpstr>
      <vt:lpstr>et_List12_p4</vt:lpstr>
      <vt:lpstr>et_List12_p4_per</vt:lpstr>
      <vt:lpstr>et_List12_p5</vt:lpstr>
      <vt:lpstr>et_List12_p5_per</vt:lpstr>
      <vt:lpstr>et_List12_p6</vt:lpstr>
      <vt:lpstr>et_List12_p6_per</vt:lpstr>
      <vt:lpstr>et_List15</vt:lpstr>
      <vt:lpstr>et_List17</vt:lpstr>
      <vt:lpstr>et_List18_T20</vt:lpstr>
      <vt:lpstr>et_List18_T20_p4</vt:lpstr>
      <vt:lpstr>et_List18_T20_p5</vt:lpstr>
      <vt:lpstr>et_List18_T20_p6</vt:lpstr>
      <vt:lpstr>et_List18_T20_Per</vt:lpstr>
      <vt:lpstr>et_List18_T21</vt:lpstr>
      <vt:lpstr>et_List18_T22</vt:lpstr>
      <vt:lpstr>et_List18_T23</vt:lpstr>
      <vt:lpstr>et_List18_T24</vt:lpstr>
      <vt:lpstr>et_List18_T25</vt:lpstr>
      <vt:lpstr>et_List18_T26</vt:lpstr>
      <vt:lpstr>et_List19</vt:lpstr>
      <vt:lpstr>et_List20</vt:lpstr>
      <vt:lpstr>et_List21_1</vt:lpstr>
      <vt:lpstr>et_List21_2</vt:lpstr>
      <vt:lpstr>et_List21_3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et_TN_range</vt:lpstr>
      <vt:lpstr>et_TS_range</vt:lpstr>
      <vt:lpstr>et_TwoRates_1</vt:lpstr>
      <vt:lpstr>et_TwoRates_2</vt:lpstr>
      <vt:lpstr>et_TwoRates_3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flagDS</vt:lpstr>
      <vt:lpstr>flagMO</vt:lpstr>
      <vt:lpstr>flagSource</vt:lpstr>
      <vt:lpstr>flagST</vt:lpstr>
      <vt:lpstr>flagTN</vt:lpstr>
      <vt:lpstr>flagTS</vt:lpstr>
      <vt:lpstr>flagTwoTariff</vt:lpstr>
      <vt:lpstr>group_rates</vt:lpstr>
      <vt:lpstr>header_1</vt:lpstr>
      <vt:lpstr>header_10</vt:lpstr>
      <vt:lpstr>header_2</vt:lpstr>
      <vt:lpstr>header_3</vt:lpstr>
      <vt:lpstr>header_4</vt:lpstr>
      <vt:lpstr>header_5</vt:lpstr>
      <vt:lpstr>header_6</vt:lpstr>
      <vt:lpstr>header_7</vt:lpstr>
      <vt:lpstr>header_8</vt:lpstr>
      <vt:lpstr>header_9</vt:lpstr>
      <vt:lpstr>hlApr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Info_T_Podkl</vt:lpstr>
      <vt:lpstr>Info_TitleFlagCrossSubsidization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InvestProg</vt:lpstr>
      <vt:lpstr>isComponent</vt:lpstr>
      <vt:lpstr>isDiff</vt:lpstr>
      <vt:lpstr>isSellers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LIST_MR_MO_OKTMO</vt:lpstr>
      <vt:lpstr>List00_00</vt:lpstr>
      <vt:lpstr>List00_01</vt:lpstr>
      <vt:lpstr>List00_02</vt:lpstr>
      <vt:lpstr>List00_03</vt:lpstr>
      <vt:lpstr>List00_04</vt:lpstr>
      <vt:lpstr>List06_1_DP</vt:lpstr>
      <vt:lpstr>List06_1_MC</vt:lpstr>
      <vt:lpstr>List06_1_MC2</vt:lpstr>
      <vt:lpstr>List06_1_Period</vt:lpstr>
      <vt:lpstr>List06_10_DP</vt:lpstr>
      <vt:lpstr>List06_10_MC2</vt:lpstr>
      <vt:lpstr>List06_10_Period</vt:lpstr>
      <vt:lpstr>List06_10_region</vt:lpstr>
      <vt:lpstr>List06_2_DP</vt:lpstr>
      <vt:lpstr>List06_2_MC</vt:lpstr>
      <vt:lpstr>List06_2_MC2</vt:lpstr>
      <vt:lpstr>List06_2_Period</vt:lpstr>
      <vt:lpstr>List06_3_DP</vt:lpstr>
      <vt:lpstr>List06_3_MC</vt:lpstr>
      <vt:lpstr>List06_3_MC2</vt:lpstr>
      <vt:lpstr>List06_3_Period</vt:lpstr>
      <vt:lpstr>List06_4_DP</vt:lpstr>
      <vt:lpstr>List06_4_MC2</vt:lpstr>
      <vt:lpstr>List06_4_Period</vt:lpstr>
      <vt:lpstr>List06_5_0</vt:lpstr>
      <vt:lpstr>List06_5_DP</vt:lpstr>
      <vt:lpstr>List06_5_MC</vt:lpstr>
      <vt:lpstr>List06_5_MC2</vt:lpstr>
      <vt:lpstr>List06_5_Period</vt:lpstr>
      <vt:lpstr>List06_6_DP</vt:lpstr>
      <vt:lpstr>List06_6_MC</vt:lpstr>
      <vt:lpstr>List06_6_MC2</vt:lpstr>
      <vt:lpstr>List06_6_Period</vt:lpstr>
      <vt:lpstr>List06_7_DP</vt:lpstr>
      <vt:lpstr>List06_7_MC</vt:lpstr>
      <vt:lpstr>List06_7_MC2</vt:lpstr>
      <vt:lpstr>List06_7_Period</vt:lpstr>
      <vt:lpstr>List06_8_DP</vt:lpstr>
      <vt:lpstr>List06_8_MC</vt:lpstr>
      <vt:lpstr>List06_8_MC2</vt:lpstr>
      <vt:lpstr>List06_8_Period</vt:lpstr>
      <vt:lpstr>List06_9_DP</vt:lpstr>
      <vt:lpstr>List06_9_MC</vt:lpstr>
      <vt:lpstr>List06_9_MC2</vt:lpstr>
      <vt:lpstr>List06_9_Period</vt:lpstr>
      <vt:lpstr>List12_date</vt:lpstr>
      <vt:lpstr>List15_GroundMaterials</vt:lpstr>
      <vt:lpstr>List15_p_2</vt:lpstr>
      <vt:lpstr>List16_t1</vt:lpstr>
      <vt:lpstr>List16_t2</vt:lpstr>
      <vt:lpstr>List18_T20</vt:lpstr>
      <vt:lpstr>List18_T20_all</vt:lpstr>
      <vt:lpstr>List18_T21</vt:lpstr>
      <vt:lpstr>List18_T21_all</vt:lpstr>
      <vt:lpstr>List18_T22</vt:lpstr>
      <vt:lpstr>List18_T22_all</vt:lpstr>
      <vt:lpstr>List18_T23</vt:lpstr>
      <vt:lpstr>List18_T23_all</vt:lpstr>
      <vt:lpstr>List18_T24</vt:lpstr>
      <vt:lpstr>List18_T24_all</vt:lpstr>
      <vt:lpstr>List18_T25</vt:lpstr>
      <vt:lpstr>List18_T25_all</vt:lpstr>
      <vt:lpstr>List18_T26</vt:lpstr>
      <vt:lpstr>List18_T26_all</vt:lpstr>
      <vt:lpstr>List18_T27</vt:lpstr>
      <vt:lpstr>List18_T27_1</vt:lpstr>
      <vt:lpstr>List18_T27_1_all</vt:lpstr>
      <vt:lpstr>List18_T27_all</vt:lpstr>
      <vt:lpstr>List19_1_data</vt:lpstr>
      <vt:lpstr>logical</vt:lpstr>
      <vt:lpstr>MODesc</vt:lpstr>
      <vt:lpstr>MONTH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numberZayavl</vt:lpstr>
      <vt:lpstr>OneRates_1</vt:lpstr>
      <vt:lpstr>OneRates_2</vt:lpstr>
      <vt:lpstr>OneRates_3</vt:lpstr>
      <vt:lpstr>OneRates_4</vt:lpstr>
      <vt:lpstr>OneRates_5</vt:lpstr>
      <vt:lpstr>OneRates_5_comp</vt:lpstr>
      <vt:lpstr>OneRates_5_comp_p</vt:lpstr>
      <vt:lpstr>OneRates_5_p</vt:lpstr>
      <vt:lpstr>OneRates_6</vt:lpstr>
      <vt:lpstr>OneRates_7</vt:lpstr>
      <vt:lpstr>org</vt:lpstr>
      <vt:lpstr>Org_Address</vt:lpstr>
      <vt:lpstr>Org_buhg</vt:lpstr>
      <vt:lpstr>Org_main</vt:lpstr>
      <vt:lpstr>Org_otv_lico</vt:lpstr>
      <vt:lpstr>pDel_Comm</vt:lpstr>
      <vt:lpstr>pDel_List02</vt:lpstr>
      <vt:lpstr>pDel_List02_1</vt:lpstr>
      <vt:lpstr>pDel_List02_2</vt:lpstr>
      <vt:lpstr>pDel_List02_3</vt:lpstr>
      <vt:lpstr>pDel_List02_4</vt:lpstr>
      <vt:lpstr>pDel_List03</vt:lpstr>
      <vt:lpstr>pDel_List06_1_1</vt:lpstr>
      <vt:lpstr>pDel_List06_1_2</vt:lpstr>
      <vt:lpstr>pDel_List06_1_3</vt:lpstr>
      <vt:lpstr>pDel_List06_10_4</vt:lpstr>
      <vt:lpstr>pDel_List06_10_5</vt:lpstr>
      <vt:lpstr>pDel_List06_2_1</vt:lpstr>
      <vt:lpstr>pDel_List06_2_2</vt:lpstr>
      <vt:lpstr>pDel_List06_2_3</vt:lpstr>
      <vt:lpstr>pDel_List06_3_1</vt:lpstr>
      <vt:lpstr>pDel_List06_3_2</vt:lpstr>
      <vt:lpstr>pDel_List06_3_3</vt:lpstr>
      <vt:lpstr>pDel_List06_4_1</vt:lpstr>
      <vt:lpstr>pDel_List06_4_2</vt:lpstr>
      <vt:lpstr>pDel_List06_4_3</vt:lpstr>
      <vt:lpstr>pDel_List06_5_1</vt:lpstr>
      <vt:lpstr>pDel_List06_5_2</vt:lpstr>
      <vt:lpstr>pDel_List06_5_3</vt:lpstr>
      <vt:lpstr>pDel_List06_6_1</vt:lpstr>
      <vt:lpstr>pDel_List06_6_2</vt:lpstr>
      <vt:lpstr>pDel_List06_6_3</vt:lpstr>
      <vt:lpstr>pDel_List06_7_1</vt:lpstr>
      <vt:lpstr>pDel_List06_7_2</vt:lpstr>
      <vt:lpstr>pDel_List06_7_3</vt:lpstr>
      <vt:lpstr>pDel_List06_8_1</vt:lpstr>
      <vt:lpstr>pDel_List06_8_2</vt:lpstr>
      <vt:lpstr>pDel_List06_8_3</vt:lpstr>
      <vt:lpstr>pDel_List06_9_5</vt:lpstr>
      <vt:lpstr>pDel_List07</vt:lpstr>
      <vt:lpstr>pDel_List12</vt:lpstr>
      <vt:lpstr>pDel_List15</vt:lpstr>
      <vt:lpstr>pDel_List17</vt:lpstr>
      <vt:lpstr>pDel_List19</vt:lpstr>
      <vt:lpstr>pDel_List20</vt:lpstr>
      <vt:lpstr>pDel_List21_1</vt:lpstr>
      <vt:lpstr>pDel_List21_2</vt:lpstr>
      <vt:lpstr>pDel_List21_3</vt:lpstr>
      <vt:lpstr>periodEnd</vt:lpstr>
      <vt:lpstr>periodStart</vt:lpstr>
      <vt:lpstr>pIns_Comm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pIns_List06_5_Period</vt:lpstr>
      <vt:lpstr>pIns_List06_6_Period</vt:lpstr>
      <vt:lpstr>pIns_List06_7_Period</vt:lpstr>
      <vt:lpstr>pIns_List06_8_Period</vt:lpstr>
      <vt:lpstr>pIns_List06_9_Period</vt:lpstr>
      <vt:lpstr>pIns_List07</vt:lpstr>
      <vt:lpstr>pIns_List12</vt:lpstr>
      <vt:lpstr>pIns_List12_p2</vt:lpstr>
      <vt:lpstr>pIns_List12_p2_per</vt:lpstr>
      <vt:lpstr>pIns_List12_p3_per</vt:lpstr>
      <vt:lpstr>pIns_List12_p4</vt:lpstr>
      <vt:lpstr>pIns_List12_p4_per</vt:lpstr>
      <vt:lpstr>pIns_List12_p5</vt:lpstr>
      <vt:lpstr>pIns_List12_p5_per</vt:lpstr>
      <vt:lpstr>pIns_List12_p6</vt:lpstr>
      <vt:lpstr>pIns_List12_p6_per</vt:lpstr>
      <vt:lpstr>pIns_List15</vt:lpstr>
      <vt:lpstr>pIns_List16_t1</vt:lpstr>
      <vt:lpstr>pIns_List16_t2</vt:lpstr>
      <vt:lpstr>pIns_List17</vt:lpstr>
      <vt:lpstr>pIns_List18_T20</vt:lpstr>
      <vt:lpstr>pIns_List18_T21</vt:lpstr>
      <vt:lpstr>pIns_List18_T22</vt:lpstr>
      <vt:lpstr>pIns_List18_T23</vt:lpstr>
      <vt:lpstr>pIns_List18_T24</vt:lpstr>
      <vt:lpstr>pIns_List18_T25</vt:lpstr>
      <vt:lpstr>pIns_List18_T26</vt:lpstr>
      <vt:lpstr>pIns_List18_T27</vt:lpstr>
      <vt:lpstr>pIns_List18_T27_1</vt:lpstr>
      <vt:lpstr>pIns_List19</vt:lpstr>
      <vt:lpstr>pIns_List20</vt:lpstr>
      <vt:lpstr>pIns_List21_1</vt:lpstr>
      <vt:lpstr>pIns_List21_2</vt:lpstr>
      <vt:lpstr>pIns_List21_3</vt:lpstr>
      <vt:lpstr>QUARTER</vt:lpstr>
      <vt:lpstr>REESTR_ORG_RANGE</vt:lpstr>
      <vt:lpstr>REESTR_VED_RANGE</vt:lpstr>
      <vt:lpstr>REESTR_VT_RANGE</vt:lpstr>
      <vt:lpstr>RegExc_clear_1</vt:lpstr>
      <vt:lpstr>RegExc_Clear_2</vt:lpstr>
      <vt:lpstr>RegExc_Clear_3</vt:lpstr>
      <vt:lpstr>REGION</vt:lpstr>
      <vt:lpstr>region_name</vt:lpstr>
      <vt:lpstr>RegulatoryPeriod</vt:lpstr>
      <vt:lpstr>shema_podkl_2</vt:lpstr>
      <vt:lpstr>shema_podkl_3</vt:lpstr>
      <vt:lpstr>SKI_number</vt:lpstr>
      <vt:lpstr>strPublication</vt:lpstr>
      <vt:lpstr>tariffDesc</vt:lpstr>
      <vt:lpstr>TECH_ORG_ID</vt:lpstr>
      <vt:lpstr>TwoRates_1</vt:lpstr>
      <vt:lpstr>TwoRates_2</vt:lpstr>
      <vt:lpstr>TwoRates_3</vt:lpstr>
      <vt:lpstr>TwoRates_5</vt:lpstr>
      <vt:lpstr>TwoRates_5_comp</vt:lpstr>
      <vt:lpstr>TwoRates_5_comp_p</vt:lpstr>
      <vt:lpstr>TwoRates_5_p</vt:lpstr>
      <vt:lpstr>TwoRates_6</vt:lpstr>
      <vt:lpstr>TwoRates_7</vt:lpstr>
      <vt:lpstr>UpdStatus</vt:lpstr>
      <vt:lpstr>vdet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vid_teplnos_4</vt:lpstr>
      <vt:lpstr>vid_teplnos_5</vt:lpstr>
      <vt:lpstr>vid_teplnos_6</vt:lpstr>
      <vt:lpstr>vid_teplnos_7</vt:lpstr>
      <vt:lpstr>vid_teplnos_8</vt:lpstr>
      <vt:lpstr>vid_teplnos_9</vt:lpstr>
      <vt:lpstr>VidTopl</vt:lpstr>
      <vt:lpstr>VidTopl_1</vt:lpstr>
      <vt:lpstr>VidTopl_2</vt:lpstr>
      <vt:lpstr>VidTopl_3</vt:lpstr>
      <vt:lpstr>warmNote</vt:lpstr>
      <vt:lpstr>warmSource</vt:lpstr>
      <vt:lpstr>Website_address_internet</vt:lpstr>
      <vt:lpstr>year_list</vt:lpstr>
      <vt:lpstr>year_list1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об установлении цен (тарифов) в сфере оказания услуг по передаче тепловой энергии и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об установлении цен (тарифов) в сфере оказания услуг по передаче тепловой энергии и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Eugene</cp:lastModifiedBy>
  <cp:lastPrinted>2013-08-29T08:11:20Z</cp:lastPrinted>
  <dcterms:created xsi:type="dcterms:W3CDTF">2004-05-21T07:18:45Z</dcterms:created>
  <dcterms:modified xsi:type="dcterms:W3CDTF">2018-05-04T11:28:40Z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JKH.OPEN.INFO.REQUEST.WARM.570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1.2.1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